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frankova\Desktop\"/>
    </mc:Choice>
  </mc:AlternateContent>
  <bookViews>
    <workbookView xWindow="0" yWindow="0" windowWidth="0" windowHeight="0"/>
  </bookViews>
  <sheets>
    <sheet name="Rekapitulace stavby" sheetId="1" r:id="rId1"/>
    <sheet name="A - Pohled jižní" sheetId="2" r:id="rId2"/>
    <sheet name="B - Antigrafitty + výměna..." sheetId="3" r:id="rId3"/>
    <sheet name="V - VRN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'A - Pohled jižní'!$C$90:$K$390</definedName>
    <definedName name="_xlnm.Print_Area" localSheetId="1">'A - Pohled jižní'!$C$78:$K$390</definedName>
    <definedName name="_xlnm.Print_Titles" localSheetId="1">'A - Pohled jižní'!$90:$90</definedName>
    <definedName name="_xlnm._FilterDatabase" localSheetId="2" hidden="1">'B - Antigrafitty + výměna...'!$C$87:$K$153</definedName>
    <definedName name="_xlnm.Print_Area" localSheetId="2">'B - Antigrafitty + výměna...'!$C$75:$K$153</definedName>
    <definedName name="_xlnm.Print_Titles" localSheetId="2">'B - Antigrafitty + výměna...'!$87:$87</definedName>
    <definedName name="_xlnm._FilterDatabase" localSheetId="3" hidden="1">'V - VRN'!$C$83:$K$99</definedName>
    <definedName name="_xlnm.Print_Area" localSheetId="3">'V - VRN'!$C$71:$K$99</definedName>
    <definedName name="_xlnm.Print_Titles" localSheetId="3">'V - VRN'!$83:$83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8"/>
  <c r="BH98"/>
  <c r="BG98"/>
  <c r="BF98"/>
  <c r="T98"/>
  <c r="T97"/>
  <c r="R98"/>
  <c r="R97"/>
  <c r="P98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T89"/>
  <c r="R90"/>
  <c r="R89"/>
  <c r="P90"/>
  <c r="P89"/>
  <c r="BI87"/>
  <c r="BH87"/>
  <c r="BG87"/>
  <c r="BF87"/>
  <c r="T87"/>
  <c r="T86"/>
  <c r="R87"/>
  <c r="R86"/>
  <c r="P87"/>
  <c r="P86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3" r="T144"/>
  <c r="R144"/>
  <c r="P144"/>
  <c r="BK144"/>
  <c r="J144"/>
  <c r="J68"/>
  <c r="J37"/>
  <c r="J36"/>
  <c i="1" r="AY56"/>
  <c i="3" r="J35"/>
  <c i="1" r="AX56"/>
  <c i="3"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T129"/>
  <c r="R130"/>
  <c r="R129"/>
  <c r="P130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2" r="J37"/>
  <c r="J36"/>
  <c i="1" r="AY55"/>
  <c i="2" r="J35"/>
  <c i="1" r="AX55"/>
  <c i="2" r="BI386"/>
  <c r="BH386"/>
  <c r="BG386"/>
  <c r="BF386"/>
  <c r="T386"/>
  <c r="R386"/>
  <c r="P386"/>
  <c r="BI381"/>
  <c r="BH381"/>
  <c r="BG381"/>
  <c r="BF381"/>
  <c r="T381"/>
  <c r="R381"/>
  <c r="P381"/>
  <c r="BI378"/>
  <c r="BH378"/>
  <c r="BG378"/>
  <c r="BF378"/>
  <c r="T378"/>
  <c r="R378"/>
  <c r="P378"/>
  <c r="BI376"/>
  <c r="BH376"/>
  <c r="BG376"/>
  <c r="BF376"/>
  <c r="T376"/>
  <c r="R376"/>
  <c r="P376"/>
  <c r="BI373"/>
  <c r="BH373"/>
  <c r="BG373"/>
  <c r="BF373"/>
  <c r="T373"/>
  <c r="R373"/>
  <c r="P373"/>
  <c r="BI368"/>
  <c r="BH368"/>
  <c r="BG368"/>
  <c r="BF368"/>
  <c r="T368"/>
  <c r="R368"/>
  <c r="P368"/>
  <c r="BI363"/>
  <c r="BH363"/>
  <c r="BG363"/>
  <c r="BF363"/>
  <c r="T363"/>
  <c r="R363"/>
  <c r="P363"/>
  <c r="BI358"/>
  <c r="BH358"/>
  <c r="BG358"/>
  <c r="BF358"/>
  <c r="T358"/>
  <c r="R358"/>
  <c r="P358"/>
  <c r="BI352"/>
  <c r="BH352"/>
  <c r="BG352"/>
  <c r="BF352"/>
  <c r="T352"/>
  <c r="R352"/>
  <c r="P352"/>
  <c r="BI346"/>
  <c r="BH346"/>
  <c r="BG346"/>
  <c r="BF346"/>
  <c r="T346"/>
  <c r="R346"/>
  <c r="P346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6"/>
  <c r="BH266"/>
  <c r="BG266"/>
  <c r="BF266"/>
  <c r="T266"/>
  <c r="R266"/>
  <c r="P266"/>
  <c r="BI262"/>
  <c r="BH262"/>
  <c r="BG262"/>
  <c r="BF262"/>
  <c r="T262"/>
  <c r="R262"/>
  <c r="P262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T245"/>
  <c r="R246"/>
  <c r="R245"/>
  <c r="P246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T188"/>
  <c r="R189"/>
  <c r="R188"/>
  <c r="P189"/>
  <c r="P188"/>
  <c r="BI186"/>
  <c r="BH186"/>
  <c r="BG186"/>
  <c r="BF186"/>
  <c r="T186"/>
  <c r="R186"/>
  <c r="P186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38"/>
  <c r="BH138"/>
  <c r="BG138"/>
  <c r="BF138"/>
  <c r="T138"/>
  <c r="R138"/>
  <c r="P138"/>
  <c r="BI136"/>
  <c r="BH136"/>
  <c r="BG136"/>
  <c r="BF136"/>
  <c r="T136"/>
  <c r="R136"/>
  <c r="P136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52"/>
  <c r="E7"/>
  <c r="E81"/>
  <c i="1" r="L50"/>
  <c r="AM50"/>
  <c r="AM49"/>
  <c r="L49"/>
  <c r="AM47"/>
  <c r="L47"/>
  <c r="L45"/>
  <c r="L44"/>
  <c i="2" r="BK381"/>
  <c r="BK352"/>
  <c r="BK329"/>
  <c r="BK312"/>
  <c r="BK302"/>
  <c r="J271"/>
  <c r="J237"/>
  <c r="BK199"/>
  <c r="BK164"/>
  <c r="J148"/>
  <c r="BK136"/>
  <c r="BK115"/>
  <c r="J381"/>
  <c r="BK358"/>
  <c r="BK341"/>
  <c r="J318"/>
  <c r="BK309"/>
  <c r="J283"/>
  <c r="BK262"/>
  <c r="BK210"/>
  <c r="J192"/>
  <c r="BK153"/>
  <c r="BK112"/>
  <c r="BK386"/>
  <c r="J337"/>
  <c r="J304"/>
  <c r="J288"/>
  <c r="BK240"/>
  <c r="J224"/>
  <c r="BK183"/>
  <c r="J160"/>
  <c r="BK129"/>
  <c r="J98"/>
  <c r="J373"/>
  <c r="BK337"/>
  <c r="BK318"/>
  <c r="BK279"/>
  <c r="J250"/>
  <c r="J235"/>
  <c r="J208"/>
  <c r="BK189"/>
  <c r="J167"/>
  <c r="J144"/>
  <c r="J131"/>
  <c r="J115"/>
  <c r="J94"/>
  <c i="3" r="BK136"/>
  <c r="BK118"/>
  <c r="BK100"/>
  <c r="BK91"/>
  <c r="J136"/>
  <c r="J125"/>
  <c r="J114"/>
  <c r="J91"/>
  <c r="BK111"/>
  <c i="4" r="BK93"/>
  <c r="J93"/>
  <c r="BK98"/>
  <c i="2" r="BK368"/>
  <c r="BK346"/>
  <c r="J325"/>
  <c r="J310"/>
  <c r="J279"/>
  <c r="J246"/>
  <c r="BK201"/>
  <c r="J189"/>
  <c r="BK160"/>
  <c r="BK144"/>
  <c r="J118"/>
  <c r="J386"/>
  <c r="J358"/>
  <c r="J346"/>
  <c r="J315"/>
  <c r="J302"/>
  <c r="BK288"/>
  <c r="J275"/>
  <c r="J240"/>
  <c r="BK205"/>
  <c r="J170"/>
  <c r="BK118"/>
  <c r="J101"/>
  <c r="BK373"/>
  <c r="BK321"/>
  <c r="BK299"/>
  <c r="J262"/>
  <c r="BK235"/>
  <c r="BK214"/>
  <c r="BK170"/>
  <c r="BK131"/>
  <c r="BK101"/>
  <c r="J376"/>
  <c r="J341"/>
  <c r="J321"/>
  <c r="BK291"/>
  <c r="BK254"/>
  <c r="BK237"/>
  <c r="J210"/>
  <c r="BK192"/>
  <c r="BK178"/>
  <c r="J157"/>
  <c r="J129"/>
  <c r="J112"/>
  <c i="3" r="J140"/>
  <c r="J130"/>
  <c r="BK114"/>
  <c r="J97"/>
  <c r="BK140"/>
  <c r="BK130"/>
  <c r="BK120"/>
  <c r="BK104"/>
  <c r="J145"/>
  <c r="J120"/>
  <c r="BK94"/>
  <c i="4" r="J90"/>
  <c r="BK90"/>
  <c r="BK95"/>
  <c i="2" r="BK224"/>
  <c r="J201"/>
  <c r="BK167"/>
  <c r="BK94"/>
  <c r="J363"/>
  <c r="J309"/>
  <c r="J291"/>
  <c r="BK250"/>
  <c r="J221"/>
  <c r="J196"/>
  <c r="BK157"/>
  <c r="BK108"/>
  <c i="1" r="AS54"/>
  <c i="2" r="J295"/>
  <c r="J266"/>
  <c r="J242"/>
  <c r="J214"/>
  <c r="BK196"/>
  <c r="J183"/>
  <c r="J164"/>
  <c r="J136"/>
  <c r="BK124"/>
  <c i="3" r="BK145"/>
  <c r="J134"/>
  <c r="J123"/>
  <c r="J104"/>
  <c r="BK142"/>
  <c r="BK134"/>
  <c r="BK123"/>
  <c r="J111"/>
  <c r="J142"/>
  <c r="BK107"/>
  <c i="4" r="J98"/>
  <c r="J95"/>
  <c r="J87"/>
  <c i="2" r="BK376"/>
  <c r="J333"/>
  <c r="BK315"/>
  <c r="BK304"/>
  <c r="BK283"/>
  <c r="BK266"/>
  <c r="BK228"/>
  <c r="J186"/>
  <c r="J153"/>
  <c r="BK138"/>
  <c r="J124"/>
  <c r="J108"/>
  <c r="BK378"/>
  <c r="J352"/>
  <c r="J329"/>
  <c r="BK310"/>
  <c r="J299"/>
  <c r="BK271"/>
  <c r="BK242"/>
  <c r="BK208"/>
  <c r="J178"/>
  <c r="J126"/>
  <c r="BK105"/>
  <c r="J368"/>
  <c r="BK333"/>
  <c r="BK295"/>
  <c r="J254"/>
  <c r="J228"/>
  <c r="J205"/>
  <c r="BK173"/>
  <c r="BK148"/>
  <c r="J105"/>
  <c r="J378"/>
  <c r="BK363"/>
  <c r="BK325"/>
  <c r="J312"/>
  <c r="BK275"/>
  <c r="BK246"/>
  <c r="BK221"/>
  <c r="J199"/>
  <c r="BK186"/>
  <c r="J173"/>
  <c r="J138"/>
  <c r="BK126"/>
  <c r="BK98"/>
  <c i="3" r="BK138"/>
  <c r="BK127"/>
  <c r="J107"/>
  <c r="J94"/>
  <c r="J138"/>
  <c r="J127"/>
  <c r="J118"/>
  <c r="BK97"/>
  <c r="BK125"/>
  <c r="J100"/>
  <c i="4" r="BK87"/>
  <c r="F35"/>
  <c i="2" l="1" r="P93"/>
  <c r="T100"/>
  <c r="BK191"/>
  <c r="J191"/>
  <c r="J64"/>
  <c r="R234"/>
  <c r="BK249"/>
  <c r="J249"/>
  <c r="J68"/>
  <c r="R301"/>
  <c r="BK314"/>
  <c r="J314"/>
  <c r="J70"/>
  <c r="BK320"/>
  <c r="J320"/>
  <c r="J71"/>
  <c i="3" r="BK90"/>
  <c r="J90"/>
  <c r="J61"/>
  <c r="P90"/>
  <c r="P103"/>
  <c r="BK117"/>
  <c r="J117"/>
  <c r="J64"/>
  <c r="T117"/>
  <c r="BK133"/>
  <c r="J133"/>
  <c r="J67"/>
  <c r="T133"/>
  <c r="T132"/>
  <c i="4" r="P92"/>
  <c r="P85"/>
  <c r="P84"/>
  <c i="1" r="AU57"/>
  <c i="2" r="R93"/>
  <c r="BK100"/>
  <c r="J100"/>
  <c r="J62"/>
  <c r="R191"/>
  <c r="T234"/>
  <c r="R249"/>
  <c r="P301"/>
  <c r="P314"/>
  <c r="P320"/>
  <c i="4" r="R92"/>
  <c r="R85"/>
  <c r="R84"/>
  <c i="2" r="BK93"/>
  <c r="J93"/>
  <c r="J61"/>
  <c r="R100"/>
  <c r="T191"/>
  <c r="P234"/>
  <c r="T249"/>
  <c r="T301"/>
  <c r="T314"/>
  <c r="T320"/>
  <c i="3" r="R90"/>
  <c r="BK103"/>
  <c r="J103"/>
  <c r="J62"/>
  <c r="T103"/>
  <c r="P110"/>
  <c r="T110"/>
  <c r="R117"/>
  <c r="P133"/>
  <c r="P132"/>
  <c i="4" r="BK92"/>
  <c r="J92"/>
  <c r="J63"/>
  <c r="T92"/>
  <c r="T85"/>
  <c r="T84"/>
  <c i="2" r="T93"/>
  <c r="T92"/>
  <c r="P100"/>
  <c r="P191"/>
  <c r="BK234"/>
  <c r="J234"/>
  <c r="J65"/>
  <c r="P249"/>
  <c r="P248"/>
  <c r="BK301"/>
  <c r="J301"/>
  <c r="J69"/>
  <c r="R314"/>
  <c r="R320"/>
  <c i="3" r="T90"/>
  <c r="T89"/>
  <c r="T88"/>
  <c r="R103"/>
  <c r="BK110"/>
  <c r="J110"/>
  <c r="J63"/>
  <c r="R110"/>
  <c r="P117"/>
  <c r="R133"/>
  <c r="R132"/>
  <c i="2" r="BK188"/>
  <c r="J188"/>
  <c r="J63"/>
  <c r="BK245"/>
  <c r="J245"/>
  <c r="J66"/>
  <c i="4" r="BK86"/>
  <c r="J86"/>
  <c r="J61"/>
  <c i="3" r="BK129"/>
  <c r="J129"/>
  <c r="J65"/>
  <c i="4" r="BK89"/>
  <c r="J89"/>
  <c r="J62"/>
  <c r="BK97"/>
  <c r="J97"/>
  <c r="J64"/>
  <c r="J78"/>
  <c i="3" r="BK89"/>
  <c r="J89"/>
  <c r="J60"/>
  <c i="4" r="F55"/>
  <c r="BE93"/>
  <c r="BE98"/>
  <c r="E48"/>
  <c r="BE90"/>
  <c r="BE87"/>
  <c r="BE95"/>
  <c i="1" r="BB57"/>
  <c i="3" r="BE91"/>
  <c r="BE97"/>
  <c r="BE104"/>
  <c r="F55"/>
  <c r="BE94"/>
  <c r="BE107"/>
  <c r="BE123"/>
  <c r="BE130"/>
  <c r="BE134"/>
  <c r="BE140"/>
  <c r="BE142"/>
  <c r="BE145"/>
  <c r="E48"/>
  <c r="J52"/>
  <c r="BE100"/>
  <c r="BE111"/>
  <c r="BE114"/>
  <c r="BE118"/>
  <c r="BE120"/>
  <c r="BE125"/>
  <c r="BE127"/>
  <c r="BE136"/>
  <c r="BE138"/>
  <c i="2" r="BE105"/>
  <c r="BE115"/>
  <c r="BE148"/>
  <c r="BE201"/>
  <c r="BE224"/>
  <c r="BE266"/>
  <c r="BE283"/>
  <c r="BE295"/>
  <c r="BE299"/>
  <c r="BE302"/>
  <c r="BE304"/>
  <c r="BE310"/>
  <c r="BE329"/>
  <c r="BE358"/>
  <c r="BE363"/>
  <c r="BE118"/>
  <c r="BE124"/>
  <c r="BE138"/>
  <c r="BE164"/>
  <c r="BE173"/>
  <c r="BE189"/>
  <c r="BE192"/>
  <c r="BE199"/>
  <c r="BE242"/>
  <c r="BE246"/>
  <c r="BE271"/>
  <c r="BE275"/>
  <c r="BE279"/>
  <c r="BE309"/>
  <c r="BE312"/>
  <c r="BE325"/>
  <c r="BE368"/>
  <c r="BE386"/>
  <c r="E48"/>
  <c r="F55"/>
  <c r="J85"/>
  <c r="BE129"/>
  <c r="BE131"/>
  <c r="BE136"/>
  <c r="BE144"/>
  <c r="BE157"/>
  <c r="BE160"/>
  <c r="BE183"/>
  <c r="BE186"/>
  <c r="BE196"/>
  <c r="BE214"/>
  <c r="BE221"/>
  <c r="BE228"/>
  <c r="BE235"/>
  <c r="BE250"/>
  <c r="BE291"/>
  <c r="BE321"/>
  <c r="BE333"/>
  <c r="BE341"/>
  <c r="BE346"/>
  <c r="BE352"/>
  <c r="BE373"/>
  <c r="BE376"/>
  <c r="BE381"/>
  <c r="BE94"/>
  <c r="BE98"/>
  <c r="BE101"/>
  <c r="BE108"/>
  <c r="BE112"/>
  <c r="BE126"/>
  <c r="BE153"/>
  <c r="BE167"/>
  <c r="BE170"/>
  <c r="BE178"/>
  <c r="BE205"/>
  <c r="BE208"/>
  <c r="BE210"/>
  <c r="BE237"/>
  <c r="BE240"/>
  <c r="BE254"/>
  <c r="BE262"/>
  <c r="BE288"/>
  <c r="BE315"/>
  <c r="BE318"/>
  <c r="BE337"/>
  <c r="BE378"/>
  <c r="F34"/>
  <c i="1" r="BA55"/>
  <c i="2" r="J34"/>
  <c i="1" r="AW55"/>
  <c i="3" r="F36"/>
  <c i="1" r="BC56"/>
  <c i="4" r="F34"/>
  <c i="1" r="BA57"/>
  <c i="2" r="F35"/>
  <c i="1" r="BB55"/>
  <c i="3" r="J34"/>
  <c i="1" r="AW56"/>
  <c i="4" r="F37"/>
  <c i="1" r="BD57"/>
  <c i="4" r="J34"/>
  <c i="1" r="AW57"/>
  <c i="2" r="F36"/>
  <c i="1" r="BC55"/>
  <c i="3" r="F35"/>
  <c i="1" r="BB56"/>
  <c i="3" r="F37"/>
  <c i="1" r="BD56"/>
  <c i="2" r="F37"/>
  <c i="1" r="BD55"/>
  <c i="3" r="F34"/>
  <c i="1" r="BA56"/>
  <c i="4" r="F36"/>
  <c i="1" r="BC57"/>
  <c i="2" l="1" r="R248"/>
  <c i="3" r="R89"/>
  <c r="R88"/>
  <c i="2" r="R92"/>
  <c i="3" r="P89"/>
  <c r="P88"/>
  <c i="1" r="AU56"/>
  <c i="2" r="T248"/>
  <c r="T91"/>
  <c r="P92"/>
  <c r="P91"/>
  <c i="1" r="AU55"/>
  <c i="2" r="BK92"/>
  <c r="J92"/>
  <c r="J60"/>
  <c i="4" r="BK85"/>
  <c r="BK84"/>
  <c r="J84"/>
  <c r="J59"/>
  <c i="2" r="BK248"/>
  <c r="J248"/>
  <c r="J67"/>
  <c i="3" r="BK132"/>
  <c r="J132"/>
  <c r="J66"/>
  <c r="BK88"/>
  <c r="J88"/>
  <c r="J33"/>
  <c i="1" r="AV56"/>
  <c r="AT56"/>
  <c i="4" r="J33"/>
  <c i="1" r="AV57"/>
  <c r="AT57"/>
  <c i="4" r="F33"/>
  <c i="1" r="AZ57"/>
  <c r="BC54"/>
  <c r="W32"/>
  <c i="2" r="F33"/>
  <c i="1" r="AZ55"/>
  <c i="3" r="F33"/>
  <c i="1" r="AZ56"/>
  <c i="3" r="J30"/>
  <c i="1" r="AG56"/>
  <c r="BA54"/>
  <c r="AW54"/>
  <c r="AK30"/>
  <c r="BB54"/>
  <c r="W31"/>
  <c r="BD54"/>
  <c r="W33"/>
  <c i="2" r="J33"/>
  <c i="1" r="AV55"/>
  <c r="AT55"/>
  <c i="2" l="1" r="R91"/>
  <c i="4" r="J85"/>
  <c r="J60"/>
  <c i="2" r="BK91"/>
  <c r="J91"/>
  <c r="J59"/>
  <c i="1" r="AN56"/>
  <c i="3" r="J59"/>
  <c r="J39"/>
  <c i="1" r="AU54"/>
  <c i="4" r="J30"/>
  <c i="1" r="AG57"/>
  <c r="W30"/>
  <c r="AY54"/>
  <c r="AZ54"/>
  <c r="AV54"/>
  <c r="AK29"/>
  <c r="AX54"/>
  <c i="4" l="1" r="J39"/>
  <c i="1" r="AN57"/>
  <c r="AT54"/>
  <c i="2" r="J30"/>
  <c i="1" r="AG55"/>
  <c r="W29"/>
  <c i="2" l="1" r="J39"/>
  <c i="1" r="AG54"/>
  <c r="AK26"/>
  <c r="AN55"/>
  <c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<sst xmlns="http://schemas.openxmlformats.org/spreadsheetml/2006/main">
  <si>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</si>
  <si>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</si>
  <si>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</si>
  <si>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</si>
  <si>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</si>
  <si>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{4b5c8ec0-fd95-4ddb-a849-a5f9903994e6}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</si>
  <si>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</si>
  <si>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</si>
  <si>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</si>
  <si>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</si>
  <si>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</si>
  <si>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</si>
  <si>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</si>
  <si>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</si>
  <si>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P23031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</si>
  <si>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</si>
  <si>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</si>
  <si>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čelní fasády - etapa 2</t>
  </si>
  <si>
    <t>KSO:</t>
  </si>
  <si>
    <t/>
  </si>
  <si>
    <t>CC-CZ:</t>
  </si>
  <si>
    <t>Místo:</t>
  </si>
  <si>
    <t>Škroupova 209/13, Plzeň</t>
  </si>
  <si>
    <t>Datum:</t>
  </si>
  <si>
    <t>26. 2. 2023</t>
  </si>
  <si>
    <t>Zadavatel:</t>
  </si>
  <si>
    <t>IČ:</t>
  </si>
  <si>
    <t>00523925</t>
  </si>
  <si>
    <t xml:space="preserve">Integrovaná střední škola živnostenská </t>
  </si>
  <si>
    <t>DIČ:</t>
  </si>
  <si>
    <t>Uchazeč:</t>
  </si>
  <si>
    <t>Vyplň údaj</t>
  </si>
  <si>
    <t>Projektant:</t>
  </si>
  <si>
    <t>67891331</t>
  </si>
  <si>
    <t>Planteam, Na Výsluní 630, Líně - Sulkov</t>
  </si>
  <si>
    <t>True</t>
  </si>
  <si>
    <t>Zpracovatel:</t>
  </si>
  <si>
    <t>Ing. Potužáková Irena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</si>
  <si>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</si>
  <si>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</si>
  <si>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</si>
  <si>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</si>
  <si>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</si>
  <si>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</si>
  <si>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</si>
  <si>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</si>
  <si>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</si>
  <si>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</si>
  <si>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</si>
  <si>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</si>
  <si>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</si>
  <si>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</si>
  <si>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</si>
  <si>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</si>
  <si>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</si>
  <si>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</si>
  <si>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</si>
  <si>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</si>
  <si>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</si>
  <si>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</si>
  <si>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</si>
  <si>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</si>
  <si>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</si>
  <si>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</si>
  <si>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</si>
  <si>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</si>
  <si>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</si>
  <si>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</si>
  <si>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</si>
  <si>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</si>
  <si>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</si>
  <si>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</si>
  <si>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</si>
  <si>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</si>
  <si>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</si>
  <si>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</si>
  <si>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</si>
  <si>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</si>
  <si>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</si>
  <si>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</si>
  <si>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Pohled jižní</t>
  </si>
  <si>
    <t>STA</t>
  </si>
  <si>
    <t>1</t>
  </si>
  <si>
    <t>{852e6c73-1d9d-4800-a907-48523be8a25f}</t>
  </si>
  <si>
    <t>2</t>
  </si>
  <si>
    <t>B</t>
  </si>
  <si>
    <t>Antigrafitty + výměna gajgrů I.+ II.etapa</t>
  </si>
  <si>
    <t>{c550c9b4-5d86-49a5-8666-cbf6d961a46e}</t>
  </si>
  <si>
    <t>V</t>
  </si>
  <si>
    <t>VRN</t>
  </si>
  <si>
    <t>{b2325e29-dcd8-4f54-9b56-285227845fa5}</t>
  </si>
  <si>
    <t>KRYCÍ LIST SOUPISU PRACÍ</t>
  </si>
  <si>
    <t>Objekt:</t>
  </si>
  <si>
    <t>A - Pohled jižní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</si>
  <si>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</si>
  <si>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</si>
  <si>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</si>
  <si>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</si>
  <si>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</si>
  <si>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</si>
  <si>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</si>
  <si>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</si>
  <si>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</si>
  <si>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</si>
  <si>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</si>
  <si>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</si>
  <si>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</si>
  <si>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767 - Konstrukce zámečnické</t>
  </si>
  <si>
    <t xml:space="preserve">    782 - Dokončovací práce - obklady z kamene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</si>
  <si>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</si>
  <si>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</si>
  <si>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</si>
  <si>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</si>
  <si>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</si>
  <si>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</si>
  <si>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</si>
  <si>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</si>
  <si>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</si>
  <si>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</si>
  <si>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</si>
  <si>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</si>
  <si>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</si>
  <si>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</si>
  <si>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</si>
  <si>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</si>
  <si>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</si>
  <si>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</si>
  <si>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</si>
  <si>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</si>
  <si>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349234841</t>
  </si>
  <si>
    <t>Doplnění zdiva (s dodáním hmot) říms podokenních a nadokenních</t>
  </si>
  <si>
    <t>m</t>
  </si>
  <si>
    <t>CS ÚRS 2023 01</t>
  </si>
  <si>
    <t>4</t>
  </si>
  <si>
    <t>325597884</t>
  </si>
  <si>
    <t>Online PSC</t>
  </si>
  <si>
    <t>https://podminky.urs.cz/item/CS_URS_2023_01/349234841</t>
  </si>
  <si>
    <t>VV</t>
  </si>
  <si>
    <t>42*3" římsy sokl+nad 1.np+římsa pod střechou</t>
  </si>
  <si>
    <t>Součet</t>
  </si>
  <si>
    <t>349235861</t>
  </si>
  <si>
    <t>Doplnění plošných fasádních prvků (s dodáním hmot) vyložených přes 80 do 150 mm</t>
  </si>
  <si>
    <t>m2</t>
  </si>
  <si>
    <t>-655877916</t>
  </si>
  <si>
    <t>https://podminky.urs.cz/item/CS_URS_2023_01/349235861</t>
  </si>
  <si>
    <t>6</t>
  </si>
  <si>
    <t>Úpravy povrchů, podlahy a osazování výplní</t>
  </si>
  <si>
    <t>621142001</t>
  </si>
  <si>
    <t>Potažení vnějších ploch pletivem v ploše nebo pruzích, na plném podkladu sklovláknitým vtlačením do tmelu podhledů</t>
  </si>
  <si>
    <t>70475945</t>
  </si>
  <si>
    <t>https://podminky.urs.cz/item/CS_URS_2023_01/621142001</t>
  </si>
  <si>
    <t>"římsy potažení podstřešní"42*2</t>
  </si>
  <si>
    <t>622131101</t>
  </si>
  <si>
    <t>Podkladní a spojovací vrstva vnějších omítaných ploch cementový postřik nanášený ručně celoplošně stěn</t>
  </si>
  <si>
    <t>-1306415022</t>
  </si>
  <si>
    <t>https://podminky.urs.cz/item/CS_URS_2023_01/622131101</t>
  </si>
  <si>
    <t>(39,4+0,2*4)*19,855</t>
  </si>
  <si>
    <t>5</t>
  </si>
  <si>
    <t>622131102</t>
  </si>
  <si>
    <t>Podkladní a spojovací vrstva vnějších omítaných ploch cementový postřik nanášený ručně síťovitě (pokrytí plochy 50 až 75 %) stěn</t>
  </si>
  <si>
    <t>-1908303666</t>
  </si>
  <si>
    <t>https://podminky.urs.cz/item/CS_URS_2023_01/622131102</t>
  </si>
  <si>
    <t>39,4*(1,54-0,8+2,8-0,8)/2</t>
  </si>
  <si>
    <t>622142001</t>
  </si>
  <si>
    <t>Potažení vnějších ploch pletivem v ploše nebo pruzích, na plném podkladu sklovláknitým vtlačením do tmelu stěn</t>
  </si>
  <si>
    <t>-1364790862</t>
  </si>
  <si>
    <t>https://podminky.urs.cz/item/CS_URS_2023_01/622142001</t>
  </si>
  <si>
    <t>"špalety pletivo š.1m" ((1,2+2,4*2)*(12*3+6)+(1,6+3,1*2)*6+1,5+2,7*2)*1</t>
  </si>
  <si>
    <t>7</t>
  </si>
  <si>
    <t>622151031</t>
  </si>
  <si>
    <t>Penetrační nátěr vnějších pastovitých tenkovrstvých omítek silikonový stěn</t>
  </si>
  <si>
    <t>-459996947</t>
  </si>
  <si>
    <t>https://podminky.urs.cz/item/CS_URS_2023_01/622151031</t>
  </si>
  <si>
    <t>129,94+107,6" kolem oken</t>
  </si>
  <si>
    <t>8</t>
  </si>
  <si>
    <t>622211001</t>
  </si>
  <si>
    <t>Montáž kontaktního zateplení lepením a mechanickým kotvením z polystyrenových desek na vnější stěny, na podklad betonový nebo z lehčeného betonu, z tvárnic keramických nebo vápenopískových, tloušťky desek do 40 mm</t>
  </si>
  <si>
    <t>-1841407226</t>
  </si>
  <si>
    <t>https://podminky.urs.cz/item/CS_URS_2023_01/622211001</t>
  </si>
  <si>
    <t>((1,2+0,2*2)+2,4*0,2*2)*(12*3+6)</t>
  </si>
  <si>
    <t>((1,6+0,2*2)+3,1*0,2*2)*6</t>
  </si>
  <si>
    <t>(1,5+0,2*2)+2,7*0,2*2</t>
  </si>
  <si>
    <t>9</t>
  </si>
  <si>
    <t>M</t>
  </si>
  <si>
    <t>28376416</t>
  </si>
  <si>
    <t>deska XPS hrana polodrážková a hladký povrch 300kPA tl 40mm</t>
  </si>
  <si>
    <t>1492443453</t>
  </si>
  <si>
    <t>129,94*1,05 "Přepočtené koeficientem množství</t>
  </si>
  <si>
    <t>10</t>
  </si>
  <si>
    <t>622212051</t>
  </si>
  <si>
    <t>Montáž kontaktního zateplení vnějšího ostění, nadpraží nebo parapetu lepením z polystyrenových desek hloubky špalet přes 200 do 400 mm, tloušťky desek do 40 mm</t>
  </si>
  <si>
    <t>-1351988609</t>
  </si>
  <si>
    <t>https://podminky.urs.cz/item/CS_URS_2023_01/622212051</t>
  </si>
  <si>
    <t>"špalety" ((1,2+2,4*2)*(12*3+6)+(1,6+3,1*2)*6+1,5+2,7*2)</t>
  </si>
  <si>
    <t>11</t>
  </si>
  <si>
    <t>28376415</t>
  </si>
  <si>
    <t>deska XPS hrana polodrážková a hladký povrch 300kPA tl 30mm</t>
  </si>
  <si>
    <t>498481361</t>
  </si>
  <si>
    <t>305,7*0,352 "Přepočtené koeficientem množství</t>
  </si>
  <si>
    <t>12</t>
  </si>
  <si>
    <t>622252002</t>
  </si>
  <si>
    <t>Montáž profilů kontaktního zateplení ostatních stěnových, dilatačních apod. lepených do tmelu</t>
  </si>
  <si>
    <t>1888806025</t>
  </si>
  <si>
    <t>https://podminky.urs.cz/item/CS_URS_2023_01/622252002</t>
  </si>
  <si>
    <t>"rohy kolem oken"(1,2+2,4*2)*(12*3+6)</t>
  </si>
  <si>
    <t>(1,6+3,1*2)*6+1,5+2,7*2</t>
  </si>
  <si>
    <t>13</t>
  </si>
  <si>
    <t>59051486</t>
  </si>
  <si>
    <t>profil rohový PVC 15x15mm s výztužnou tkaninou š 100mm pro ETICS</t>
  </si>
  <si>
    <t>-1633842045</t>
  </si>
  <si>
    <t>305,7*1,05 "Přepočtené koeficientem množství</t>
  </si>
  <si>
    <t>14</t>
  </si>
  <si>
    <t>622322341</t>
  </si>
  <si>
    <t>Omítka vápenocementová lehčená vnějších ploch nanášená strojně dvouvrstvá, tloušťky jádrové omítky do 15 mm a tloušťky štuku do 3 mm štuková stěn</t>
  </si>
  <si>
    <t>1574591098</t>
  </si>
  <si>
    <t>https://podminky.urs.cz/item/CS_URS_2023_01/622322341</t>
  </si>
  <si>
    <t>13,1*(2,065+18,82*2+2,8)/2+7,1*(7,32+4,5+4,495+4,52+0,785+1,25)</t>
  </si>
  <si>
    <t>19,2*(1,54+19,855*2+2,065)/2</t>
  </si>
  <si>
    <t>0,3*(1,54+19,855+2,065+19,855+(2,8+17,62+1,2)*2)</t>
  </si>
  <si>
    <t>622322391</t>
  </si>
  <si>
    <t>Omítka vápenocementová lehčená vnějších ploch nanášená strojně Příplatek k cenám za každých dalších i započatých 5 mm tloušťky omítky přes 15 mm stěn</t>
  </si>
  <si>
    <t>-1069156842</t>
  </si>
  <si>
    <t>https://podminky.urs.cz/item/CS_URS_2023_01/622322391</t>
  </si>
  <si>
    <t>798,171*3 "Přepočtené koeficientem množství</t>
  </si>
  <si>
    <t>16</t>
  </si>
  <si>
    <t>622325121</t>
  </si>
  <si>
    <t>Omítka sanační vnějších ploch jádrová tloušťky do 15 mm nanášená ručně stěn</t>
  </si>
  <si>
    <t>2005460689</t>
  </si>
  <si>
    <t>https://podminky.urs.cz/item/CS_URS_2023_01/622325121</t>
  </si>
  <si>
    <t>39,4*(1,54-0,8+2,8-0,8)/2 " nad obkladem</t>
  </si>
  <si>
    <t>"pod obkladem" 39,4*0,8</t>
  </si>
  <si>
    <t>17</t>
  </si>
  <si>
    <t>622325191</t>
  </si>
  <si>
    <t>Omítka sanační vnějších ploch jádrová tloušťky do 15 mm Příplatek k cenám za každých dalších i započatých 5 mm tloušťky omítky přes 15 mm stěn</t>
  </si>
  <si>
    <t>-483573473</t>
  </si>
  <si>
    <t>https://podminky.urs.cz/item/CS_URS_2023_01/622325191</t>
  </si>
  <si>
    <t>53,978*2 "Přepočtené koeficientem množství</t>
  </si>
  <si>
    <t>18</t>
  </si>
  <si>
    <t>622328231</t>
  </si>
  <si>
    <t>Potažení vnějších ploch sanačním štukem tloušťky do 3 mm stěn</t>
  </si>
  <si>
    <t>1400482334</t>
  </si>
  <si>
    <t>https://podminky.urs.cz/item/CS_URS_2023_01/622328231</t>
  </si>
  <si>
    <t>19</t>
  </si>
  <si>
    <t>622331121</t>
  </si>
  <si>
    <t>Omítka cementová vnějších ploch nanášená ručně jednovrstvá, tloušťky do 15 mm hladká stěn - parapety</t>
  </si>
  <si>
    <t>866634523</t>
  </si>
  <si>
    <t>https://podminky.urs.cz/item/CS_URS_2023_01/622331121</t>
  </si>
  <si>
    <t>" malta z parapetů"</t>
  </si>
  <si>
    <t>(1,8*(12*3+6)+1,75*6+0,8*5+1,3*2)*0,3"k6</t>
  </si>
  <si>
    <t>20</t>
  </si>
  <si>
    <t>622331191</t>
  </si>
  <si>
    <t>Omítka cementová vnějších ploch nanášená ručně Příplatek k cenám za každých dalších i započatých 5 mm tloušťky omítky přes 15 mm stěn - parapety</t>
  </si>
  <si>
    <t>-1921282115</t>
  </si>
  <si>
    <t>https://podminky.urs.cz/item/CS_URS_2023_01/622331191</t>
  </si>
  <si>
    <t>27,81*6 "Přepočtené koeficientem množství</t>
  </si>
  <si>
    <t>622531002</t>
  </si>
  <si>
    <t>Omítka tenkovrstvá silikonová vnějších ploch probarvená bez penetrace zatíraná (škrábaná), zrnitost 1,0 mm stěn</t>
  </si>
  <si>
    <t>615536011</t>
  </si>
  <si>
    <t>https://podminky.urs.cz/item/CS_URS_2023_01/622531002</t>
  </si>
  <si>
    <t>22</t>
  </si>
  <si>
    <t>629991001</t>
  </si>
  <si>
    <t>Zakrytí vnějších ploch před znečištěním včetně pozdějšího odkrytí ploch podélných rovných (např. chodníků) fólií položenou volně</t>
  </si>
  <si>
    <t>2145855013</t>
  </si>
  <si>
    <t>https://podminky.urs.cz/item/CS_URS_2023_01/629991001</t>
  </si>
  <si>
    <t>47,000*4" chodník</t>
  </si>
  <si>
    <t>23</t>
  </si>
  <si>
    <t>629991011</t>
  </si>
  <si>
    <t>Zakrytí vnějších ploch před znečištěním včetně pozdějšího odkrytí výplní otvorů a svislých ploch fólií přilepenou lepící páskou</t>
  </si>
  <si>
    <t>-926889123</t>
  </si>
  <si>
    <t>https://podminky.urs.cz/item/CS_URS_2023_01/629991011</t>
  </si>
  <si>
    <t>"otvory" 1,2*2,4*(12+12+12+6)+1,6*3,1*6+1*0,4*10</t>
  </si>
  <si>
    <t>"dveře" 1,5*2,7</t>
  </si>
  <si>
    <t>24</t>
  </si>
  <si>
    <t>629999011</t>
  </si>
  <si>
    <t>Příplatky k cenám úprav vnějších povrchů za zvýšenou pracnost při provádění styku dvou barev nebo struktur na fasádě</t>
  </si>
  <si>
    <t>-1487700748</t>
  </si>
  <si>
    <t>https://podminky.urs.cz/item/CS_URS_2023_01/629999011</t>
  </si>
  <si>
    <t>42*8" vodorovně</t>
  </si>
  <si>
    <t>8*9+10*3,5+4,2*24+3,1+(12+24*2)"svisle</t>
  </si>
  <si>
    <t>25</t>
  </si>
  <si>
    <t>629999022</t>
  </si>
  <si>
    <t>Příplatky k cenám úprav vnějších povrchů za zvýšenou pracnost při provádění omítek zaoblených ploch, poloměr zaoblení přes 100 mm</t>
  </si>
  <si>
    <t>-1116745277</t>
  </si>
  <si>
    <t>https://podminky.urs.cz/item/CS_URS_2023_01/629999022</t>
  </si>
  <si>
    <t>26</t>
  </si>
  <si>
    <t>6333R</t>
  </si>
  <si>
    <t>PÍSKOVCOVÉ PORTÁLY KOLEM OKEN SUTERÉNU MECHANICKÉ DOČIŠTĚNÍ (ruční), parní tlakové čištění, zpevnění kamene, doplnění poškození a chybějících částí umělým kamenem, barevné a povrchové retuše, hydrofobní ochrana povrchu</t>
  </si>
  <si>
    <t>ks</t>
  </si>
  <si>
    <t>1252388222</t>
  </si>
  <si>
    <t>Trubní vedení</t>
  </si>
  <si>
    <t>27</t>
  </si>
  <si>
    <t>8 11 R</t>
  </si>
  <si>
    <t>Dopojení svodů do litinového potrubí</t>
  </si>
  <si>
    <t>-2029079762</t>
  </si>
  <si>
    <t>1+1</t>
  </si>
  <si>
    <t>Ostatní konstrukce a práce, bourání</t>
  </si>
  <si>
    <t>28</t>
  </si>
  <si>
    <t>941111112</t>
  </si>
  <si>
    <t>Montáž lešení řadového trubkového lehkého pracovního s podlahami s provozním zatížením tř. 3 do 200 kg/m2 šířky tř. W06 od 0,6 do 0,9 m, výšky přes 10 do 25 m</t>
  </si>
  <si>
    <t>-1521130331</t>
  </si>
  <si>
    <t>https://podminky.urs.cz/item/CS_URS_2023_01/941111112</t>
  </si>
  <si>
    <t>(19,2+0,9)*(1,54+19,855)+(13,1+7,1+0,9)*(2,96+17,5)</t>
  </si>
  <si>
    <t>29</t>
  </si>
  <si>
    <t>941111212</t>
  </si>
  <si>
    <t>Montáž lešení řadového trubkového lehkého pracovního s podlahami s provozním zatížením tř. 3 do 200 kg/m2 Příplatek za první a každý další den použití lešení k ceně -1112</t>
  </si>
  <si>
    <t>-889351264</t>
  </si>
  <si>
    <t>https://podminky.urs.cz/item/CS_URS_2023_01/941111212</t>
  </si>
  <si>
    <t>861,746*90 "Přepočtené koeficientem množství</t>
  </si>
  <si>
    <t>30</t>
  </si>
  <si>
    <t>941111812</t>
  </si>
  <si>
    <t>Demontáž lešení řadového trubkového lehkého pracovního s podlahami s provozním zatížením tř. 3 do 200 kg/m2 šířky tř. W06 od 0,6 do 0,9 m, výšky přes 10 do 25 m</t>
  </si>
  <si>
    <t>-181301061</t>
  </si>
  <si>
    <t>https://podminky.urs.cz/item/CS_URS_2023_01/941111812</t>
  </si>
  <si>
    <t>31</t>
  </si>
  <si>
    <t>944511111</t>
  </si>
  <si>
    <t>Montáž ochranné sítě zavěšené na konstrukci lešení z textilie z umělých vláken</t>
  </si>
  <si>
    <t>1712867259</t>
  </si>
  <si>
    <t>https://podminky.urs.cz/item/CS_URS_2023_01/944511111</t>
  </si>
  <si>
    <t>32</t>
  </si>
  <si>
    <t>944511211</t>
  </si>
  <si>
    <t>Montáž ochranné sítě Příplatek za první a každý další den použití sítě k ceně -1111</t>
  </si>
  <si>
    <t>-279346035</t>
  </si>
  <si>
    <t>https://podminky.urs.cz/item/CS_URS_2023_01/944511211</t>
  </si>
  <si>
    <t>33</t>
  </si>
  <si>
    <t>944511811</t>
  </si>
  <si>
    <t>Demontáž ochranné sítě zavěšené na konstrukci lešení z textilie z umělých vláken</t>
  </si>
  <si>
    <t>-1743732512</t>
  </si>
  <si>
    <t>https://podminky.urs.cz/item/CS_URS_2023_01/944511811</t>
  </si>
  <si>
    <t>34</t>
  </si>
  <si>
    <t>952902121</t>
  </si>
  <si>
    <t>Čištění budov při provádění oprav a udržovacích prací podlah drsných nebo chodníků zametením</t>
  </si>
  <si>
    <t>-583694083</t>
  </si>
  <si>
    <t>https://podminky.urs.cz/item/CS_URS_2023_01/952902121</t>
  </si>
  <si>
    <t>42*4" chodník 10x</t>
  </si>
  <si>
    <t>168*10 "Přepočtené koeficientem množství</t>
  </si>
  <si>
    <t>35</t>
  </si>
  <si>
    <t>978019391</t>
  </si>
  <si>
    <t>Otlučení vápenných nebo vápenocementových omítek vnějších ploch s vyškrabáním spar a s očištěním zdiva stupně členitosti 3 až 5, v rozsahu přes 80 do 100 %</t>
  </si>
  <si>
    <t>386426757</t>
  </si>
  <si>
    <t>https://podminky.urs.cz/item/CS_URS_2023_01/978019391</t>
  </si>
  <si>
    <t>"špalety" ((1,2+2,4*2)*(12*3+6)+(1,6+3,1*2)*6+1,5+2,7*2)*0,32</t>
  </si>
  <si>
    <t>36</t>
  </si>
  <si>
    <t>978036191R</t>
  </si>
  <si>
    <t>Otlučení cementových omítek vnějších ploch s vyškrabáním spar zdiva a s očištěním povrchu, v rozsahu přes 80 do 100 % - parapety</t>
  </si>
  <si>
    <t>-1540308945</t>
  </si>
  <si>
    <t>37</t>
  </si>
  <si>
    <t>978059311</t>
  </si>
  <si>
    <t>Odsekání obkladů stěn včetně otlučení podkladní omítky až na zdivo z dlaždic z  čediče přes 1 m2</t>
  </si>
  <si>
    <t>-960885185</t>
  </si>
  <si>
    <t>https://podminky.urs.cz/item/CS_URS_2023_01/978059311</t>
  </si>
  <si>
    <t>0,3*39,4</t>
  </si>
  <si>
    <t>38</t>
  </si>
  <si>
    <t>985131311</t>
  </si>
  <si>
    <t>Očištění ploch stěn, rubu kleneb a podlah ruční dočištění ocelovými kartáči</t>
  </si>
  <si>
    <t>1200375718</t>
  </si>
  <si>
    <t>https://podminky.urs.cz/item/CS_URS_2023_01/985131311</t>
  </si>
  <si>
    <t>997</t>
  </si>
  <si>
    <t>Přesun sutě</t>
  </si>
  <si>
    <t>39</t>
  </si>
  <si>
    <t>997013501</t>
  </si>
  <si>
    <t>Odvoz suti a vybouraných hmot na skládku nebo meziskládku se složením, na vzdálenost do 1 km</t>
  </si>
  <si>
    <t>t</t>
  </si>
  <si>
    <t>889335080</t>
  </si>
  <si>
    <t>https://podminky.urs.cz/item/CS_URS_2023_01/997013501</t>
  </si>
  <si>
    <t>40</t>
  </si>
  <si>
    <t>997013509</t>
  </si>
  <si>
    <t>Odvoz suti a vybouraných hmot na skládku nebo meziskládku se složením, na vzdálenost Příplatek k ceně za každý další i započatý 1 km přes 1 km</t>
  </si>
  <si>
    <t>313353576</t>
  </si>
  <si>
    <t>https://podminky.urs.cz/item/CS_URS_2023_01/997013509</t>
  </si>
  <si>
    <t>73,521*15 "Přepočtené koeficientem množství</t>
  </si>
  <si>
    <t>41</t>
  </si>
  <si>
    <t>997013511</t>
  </si>
  <si>
    <t>Odvoz suti a vybouraných hmot z meziskládky na skládku s naložením a se složením, na vzdálenost do 1 km</t>
  </si>
  <si>
    <t>1006032064</t>
  </si>
  <si>
    <t>https://podminky.urs.cz/item/CS_URS_2023_01/997013511</t>
  </si>
  <si>
    <t>42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</si>
  <si>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</si>
  <si>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</si>
  <si>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784864589</t>
  </si>
  <si>
    <t>https://podminky.urs.cz/item/CS_URS_2023_01/997013869</t>
  </si>
  <si>
    <t>71,511+0,605</t>
  </si>
  <si>
    <t>998</t>
  </si>
  <si>
    <t>Přesun hmot</t>
  </si>
  <si>
    <t>43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</si>
  <si>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</si>
  <si>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</si>
  <si>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1659444102</t>
  </si>
  <si>
    <t>https://podminky.urs.cz/item/CS_URS_2023_01/998011003</t>
  </si>
  <si>
    <t>PSV</t>
  </si>
  <si>
    <t>Práce a dodávky PSV</t>
  </si>
  <si>
    <t>764</t>
  </si>
  <si>
    <t>Konstrukce klempířské</t>
  </si>
  <si>
    <t>44</t>
  </si>
  <si>
    <t>764002851</t>
  </si>
  <si>
    <t>Demontáž klempířských konstrukcí oplechování parapetů do suti</t>
  </si>
  <si>
    <t>875312221</t>
  </si>
  <si>
    <t>https://podminky.urs.cz/item/CS_URS_2023_01/764002851</t>
  </si>
  <si>
    <t>1,2*(12*3+6)+1,9*6</t>
  </si>
  <si>
    <t>45</t>
  </si>
  <si>
    <t>764002861</t>
  </si>
  <si>
    <t>Demontáž klempířských konstrukcí oplechování říms do suti</t>
  </si>
  <si>
    <t>1226908248</t>
  </si>
  <si>
    <t>https://podminky.urs.cz/item/CS_URS_2023_01/764002861</t>
  </si>
  <si>
    <t>39,4+4*0,3"sokl</t>
  </si>
  <si>
    <t>39,4+4*0,5"římsa nad 1.np</t>
  </si>
  <si>
    <t>39,4+4*0,5"římsa nad 2.np</t>
  </si>
  <si>
    <t>7,1+2*0,5"římsa nad 4.np</t>
  </si>
  <si>
    <t>"nad okny 3.np" 12*1,9</t>
  </si>
  <si>
    <t>46</t>
  </si>
  <si>
    <t>764004861</t>
  </si>
  <si>
    <t>Demontáž klempířských konstrukcí svodu do suti</t>
  </si>
  <si>
    <t>-1003984931</t>
  </si>
  <si>
    <t>https://podminky.urs.cz/item/CS_URS_2023_01/764004861</t>
  </si>
  <si>
    <t>20*2" svody</t>
  </si>
  <si>
    <t>47</t>
  </si>
  <si>
    <t>764246342</t>
  </si>
  <si>
    <t>Oplechování parapetů z titanzinkového lesklého válcovaného plechu rovných celoplošně lepené, bez rohů rš 200 mm</t>
  </si>
  <si>
    <t>402157249</t>
  </si>
  <si>
    <t>https://podminky.urs.cz/item/CS_URS_2023_01/764246342</t>
  </si>
  <si>
    <t>1,95*12"K7 nad okny</t>
  </si>
  <si>
    <t>39,4+0,5*4"k8</t>
  </si>
  <si>
    <t>48</t>
  </si>
  <si>
    <t>764246344</t>
  </si>
  <si>
    <t>Oplechování parapetů z titanzinkového lesklého válcovaného plechu rovných celoplošně lepené, bez rohů rš 330 mm</t>
  </si>
  <si>
    <t>-5426745</t>
  </si>
  <si>
    <t>https://podminky.urs.cz/item/CS_URS_2023_01/764246344</t>
  </si>
  <si>
    <t>1,8*(12*3+6)+1,75*6+0,8*5+1,3*2"k6</t>
  </si>
  <si>
    <t>49</t>
  </si>
  <si>
    <t>764248324</t>
  </si>
  <si>
    <t>Oplechování říms a ozdobných prvků z titanzinkového lesklého válcovaného plechu rovných, bez rohů celoplošně lepené rš 330 mm</t>
  </si>
  <si>
    <t>-696605844</t>
  </si>
  <si>
    <t>https://podminky.urs.cz/item/CS_URS_2023_01/764248324</t>
  </si>
  <si>
    <t>"sokl K1" 39,4+4*0,3</t>
  </si>
  <si>
    <t>50</t>
  </si>
  <si>
    <t>764248325</t>
  </si>
  <si>
    <t>Oplechování říms a ozdobných prvků z titanzinkového lesklého válcovaného plechu rovných, bez rohů celoplošně lepené rš 400 mm</t>
  </si>
  <si>
    <t>825952606</t>
  </si>
  <si>
    <t>https://podminky.urs.cz/item/CS_URS_2023_01/764248325</t>
  </si>
  <si>
    <t>"nad2.np" 42</t>
  </si>
  <si>
    <t>51</t>
  </si>
  <si>
    <t>764248326</t>
  </si>
  <si>
    <t>Oplechování říms a ozdobných prvků z titanzinkového lesklého válcovaného plechu rovných, bez rohů celoplošně lepené rš 500 mm</t>
  </si>
  <si>
    <t>1727544177</t>
  </si>
  <si>
    <t>https://podminky.urs.cz/item/CS_URS_2023_01/764248326</t>
  </si>
  <si>
    <t>39,4+0,5*4"k2</t>
  </si>
  <si>
    <t>39,4+0,5*4"k3</t>
  </si>
  <si>
    <t>52</t>
  </si>
  <si>
    <t>764248356</t>
  </si>
  <si>
    <t>Oplechování říms a ozdobných prvků z titanzinkového lesklého válcovaného plechu oblých nebo ze segmentů, včetně rohů mechanicky kotvené rš 500 mm</t>
  </si>
  <si>
    <t>-497726631</t>
  </si>
  <si>
    <t>https://podminky.urs.cz/item/CS_URS_2023_01/764248356</t>
  </si>
  <si>
    <t>10+0,5*2"k5</t>
  </si>
  <si>
    <t>53</t>
  </si>
  <si>
    <t>764341303</t>
  </si>
  <si>
    <t>Lemování zdí z titanzinkového lesklého válcovaného plechu boční nebo horní rovných, střech s krytinou prejzovou nebo vlnitou rš 250 mm</t>
  </si>
  <si>
    <t>846109184</t>
  </si>
  <si>
    <t>https://podminky.urs.cz/item/CS_URS_2023_01/764341303</t>
  </si>
  <si>
    <t>10" lemování u K5</t>
  </si>
  <si>
    <t>54</t>
  </si>
  <si>
    <t>764548325</t>
  </si>
  <si>
    <t>Svod z titanzinkového lesklého válcovaného plechu včetně objímek, kolen a odskoků kruhový, průměru 150 mm</t>
  </si>
  <si>
    <t>1188223313</t>
  </si>
  <si>
    <t>https://podminky.urs.cz/item/CS_URS_2023_01/764548325</t>
  </si>
  <si>
    <t>20*2" svody k4</t>
  </si>
  <si>
    <t>55</t>
  </si>
  <si>
    <t>998764103</t>
  </si>
  <si>
    <t>Přesun hmot pro konstrukce klempířské stanovený z hmotnosti přesunovaného materiálu vodorovná dopravní vzdálenost do 50 m v objektech výšky přes 12 do 24 m</t>
  </si>
  <si>
    <t>1261731663</t>
  </si>
  <si>
    <t>https://podminky.urs.cz/item/CS_URS_2023_01/998764103</t>
  </si>
  <si>
    <t>767</t>
  </si>
  <si>
    <t>Konstrukce zámečnické</t>
  </si>
  <si>
    <t>56</t>
  </si>
  <si>
    <t>767 02R</t>
  </si>
  <si>
    <t xml:space="preserve">D+M OCELOVÉ ZÁMEČNICKÉ OKNO Z ÚHELNÍKŮ S VÝPLNÍ TAHOKOV, VEN OTEVÍRAVÉ ŽÁROVĚ POZINKOVANÉ 1000/400mm </t>
  </si>
  <si>
    <t>695981708</t>
  </si>
  <si>
    <t>57</t>
  </si>
  <si>
    <t>767995111</t>
  </si>
  <si>
    <t>Montáž ostatních atypických zámečnických konstrukcí hmotnosti do 5 kg</t>
  </si>
  <si>
    <t>kg</t>
  </si>
  <si>
    <t>248753405</t>
  </si>
  <si>
    <t>https://podminky.urs.cz/item/CS_URS_2023_01/767995111</t>
  </si>
  <si>
    <t>5"pamětní deska</t>
  </si>
  <si>
    <t>10"světelná reklama</t>
  </si>
  <si>
    <t>58</t>
  </si>
  <si>
    <t>767 01</t>
  </si>
  <si>
    <t>Demontované zám. výrobky - k opětovné montáži</t>
  </si>
  <si>
    <t>-262703456</t>
  </si>
  <si>
    <t>59</t>
  </si>
  <si>
    <t>767996801</t>
  </si>
  <si>
    <t>Demontáž ostatních zámečnických konstrukcí rozebráním o hmotnosti jednotlivých dílů do 50 kg</t>
  </si>
  <si>
    <t>-1957153789</t>
  </si>
  <si>
    <t>https://podminky.urs.cz/item/CS_URS_2023_01/767996801</t>
  </si>
  <si>
    <t>60</t>
  </si>
  <si>
    <t>998767103</t>
  </si>
  <si>
    <t>Přesun hmot pro zámečnické konstrukce stanovený z hmotnosti přesunovaného materiálu vodorovná dopravní vzdálenost do 50 m v objektech výšky přes 12 do 24 m</t>
  </si>
  <si>
    <t>1253223172</t>
  </si>
  <si>
    <t>https://podminky.urs.cz/item/CS_URS_2023_01/998767103</t>
  </si>
  <si>
    <t>782</t>
  </si>
  <si>
    <t>Dokončovací práce - obklady z kamene</t>
  </si>
  <si>
    <t>61</t>
  </si>
  <si>
    <t>782 01R</t>
  </si>
  <si>
    <t>Kotvený kamenný obklad - tryskaná žula šedá tl.30mm, v.800mm</t>
  </si>
  <si>
    <t>1834950023</t>
  </si>
  <si>
    <t>"obklad" 39,4*0,8</t>
  </si>
  <si>
    <t>31,52*1,05 "Přepočtené koeficientem množství</t>
  </si>
  <si>
    <t>62</t>
  </si>
  <si>
    <t>998782101</t>
  </si>
  <si>
    <t>Přesun hmot pro obklady kamenné stanovený z hmotnosti přesunovaného materiálu vodorovná dopravní vzdálenost do 50 m v objektech výšky do 6 m</t>
  </si>
  <si>
    <t>-1531146208</t>
  </si>
  <si>
    <t>https://podminky.urs.cz/item/CS_URS_2023_01/998782101</t>
  </si>
  <si>
    <t>783</t>
  </si>
  <si>
    <t>Dokončovací práce - nátěry</t>
  </si>
  <si>
    <t>63</t>
  </si>
  <si>
    <t>783106805</t>
  </si>
  <si>
    <t>Odstranění nátěrů z truhlářských konstrukcí opálením s obroušením</t>
  </si>
  <si>
    <t>1769066867</t>
  </si>
  <si>
    <t>https://podminky.urs.cz/item/CS_URS_2023_01/783106805</t>
  </si>
  <si>
    <t>1,5*2,7*2"vstupní dveře</t>
  </si>
  <si>
    <t>8,1*1,25 "Přepočtené koeficientem množství</t>
  </si>
  <si>
    <t>64</t>
  </si>
  <si>
    <t>783113101</t>
  </si>
  <si>
    <t>Napouštěcí nátěr truhlářských konstrukcí jednonásobný syntetický</t>
  </si>
  <si>
    <t>-182744580</t>
  </si>
  <si>
    <t>https://podminky.urs.cz/item/CS_URS_2023_01/783113101</t>
  </si>
  <si>
    <t>65</t>
  </si>
  <si>
    <t>783114101</t>
  </si>
  <si>
    <t>Základní nátěr truhlářských konstrukcí jednonásobný syntetický</t>
  </si>
  <si>
    <t>-679749763</t>
  </si>
  <si>
    <t>https://podminky.urs.cz/item/CS_URS_2023_01/783114101</t>
  </si>
  <si>
    <t>66</t>
  </si>
  <si>
    <t>783118211</t>
  </si>
  <si>
    <t>Lakovací nátěr truhlářských konstrukcí dvojnásobný s mezibroušením syntetický</t>
  </si>
  <si>
    <t>1471164261</t>
  </si>
  <si>
    <t>https://podminky.urs.cz/item/CS_URS_2023_01/783118211</t>
  </si>
  <si>
    <t>67</t>
  </si>
  <si>
    <t>783122131</t>
  </si>
  <si>
    <t>Tmelení truhlářských konstrukcí plošné (plné) včetně přebroušení tmelených míst, tmelem disperzním akrylátovým nebo latexovým</t>
  </si>
  <si>
    <t>242991817</t>
  </si>
  <si>
    <t>https://podminky.urs.cz/item/CS_URS_2023_01/783122131</t>
  </si>
  <si>
    <t>68</t>
  </si>
  <si>
    <t>783306807</t>
  </si>
  <si>
    <t>Odstranění nátěrů ze zámečnických konstrukcí odstraňovačem nátěrů s obroušením</t>
  </si>
  <si>
    <t>2030701837</t>
  </si>
  <si>
    <t>https://podminky.urs.cz/item/CS_URS_2023_01/783306807</t>
  </si>
  <si>
    <t>1,2*2,4*12" mříže</t>
  </si>
  <si>
    <t>5*1" konzoly ČEZ</t>
  </si>
  <si>
    <t>69</t>
  </si>
  <si>
    <t>783314203</t>
  </si>
  <si>
    <t>Základní antikorozní nátěr zámečnických konstrukcí jednonásobný syntetický samozákladující</t>
  </si>
  <si>
    <t>-1128711294</t>
  </si>
  <si>
    <t>https://podminky.urs.cz/item/CS_URS_2023_01/783314203</t>
  </si>
  <si>
    <t>1,2*2,4*12*2" mříže 2x nátěr</t>
  </si>
  <si>
    <t>5*1*2" konzoly ČEZ 2xnátěr</t>
  </si>
  <si>
    <t>2*2"nátěr litin. svodů</t>
  </si>
  <si>
    <t>70</t>
  </si>
  <si>
    <t>783317105</t>
  </si>
  <si>
    <t>Krycí nátěr (email) zámečnických konstrukcí jednonásobný syntetický samozákladující</t>
  </si>
  <si>
    <t>-1968457136</t>
  </si>
  <si>
    <t>https://podminky.urs.cz/item/CS_URS_2023_01/783317105</t>
  </si>
  <si>
    <t>71</t>
  </si>
  <si>
    <t>783806801</t>
  </si>
  <si>
    <t>Odstranění nátěrů z omítek obroušením - sádrové ozdoby</t>
  </si>
  <si>
    <t>933618399</t>
  </si>
  <si>
    <t>https://podminky.urs.cz/item/CS_URS_2023_01/783806801</t>
  </si>
  <si>
    <t>24*1,2*1</t>
  </si>
  <si>
    <t>6*1,6*1+7,1*1</t>
  </si>
  <si>
    <t>72</t>
  </si>
  <si>
    <t>783806807</t>
  </si>
  <si>
    <t>Odstranění nátěrů z omítek odstraňovačem nátěrů s obroušením - sádrové ozdoby</t>
  </si>
  <si>
    <t>1324113379</t>
  </si>
  <si>
    <t>https://podminky.urs.cz/item/CS_URS_2023_01/783806807</t>
  </si>
  <si>
    <t>73</t>
  </si>
  <si>
    <t>783806811</t>
  </si>
  <si>
    <t>Odstranění nátěrů z omítek oškrábáním - sádrové ozdoby</t>
  </si>
  <si>
    <t>1914921997</t>
  </si>
  <si>
    <t>https://podminky.urs.cz/item/CS_URS_2023_01/783806811</t>
  </si>
  <si>
    <t>74</t>
  </si>
  <si>
    <t>783809227</t>
  </si>
  <si>
    <t>Montáž ozdobných prvků na fasádní plochy (materiál ve specifikaci ) s převažujícím délkovým rozměrem hladkých, výšky (šířky) lepené plochy přes 200 mm</t>
  </si>
  <si>
    <t>433378188</t>
  </si>
  <si>
    <t>https://podminky.urs.cz/item/CS_URS_2023_01/783809227</t>
  </si>
  <si>
    <t>39,4+0,5*4+0,6</t>
  </si>
  <si>
    <t>75</t>
  </si>
  <si>
    <t>28374125</t>
  </si>
  <si>
    <t>dekorační prvek fasádní podstřešní římsa v do 300mm</t>
  </si>
  <si>
    <t>2010975437</t>
  </si>
  <si>
    <t>76</t>
  </si>
  <si>
    <t>783822121</t>
  </si>
  <si>
    <t>Tmelení omítek před provedením nátěru tmelem disperzním akrylátovým nebo latexovým, prasklin šířky přes 5 do 15 mm</t>
  </si>
  <si>
    <t>1627860405</t>
  </si>
  <si>
    <t>https://podminky.urs.cz/item/CS_URS_2023_01/783822121</t>
  </si>
  <si>
    <t>100</t>
  </si>
  <si>
    <t>77</t>
  </si>
  <si>
    <t>783823175</t>
  </si>
  <si>
    <t>Penetrační nátěr omítek hladkých omítek hladkých, zrnitých tenkovrstvých nebo štukových stupně členitosti 4 silikonový</t>
  </si>
  <si>
    <t>1304562568</t>
  </si>
  <si>
    <t>https://podminky.urs.cz/item/CS_URS_2023_01/783823175</t>
  </si>
  <si>
    <t>"římsy potažení" 42*0,75</t>
  </si>
  <si>
    <t>78</t>
  </si>
  <si>
    <t>783827465</t>
  </si>
  <si>
    <t>Krycí (ochranný ) nátěr omítek dvojnásobný hladkých omítek hladkých, zrnitých tenkovrstvých nebo štukových stupně členitosti 4 silikonový</t>
  </si>
  <si>
    <t>841021495</t>
  </si>
  <si>
    <t>https://podminky.urs.cz/item/CS_URS_2023_01/783827465</t>
  </si>
  <si>
    <t>B - Antigrafitty + výměna gajgrů I.+ II.etapa</t>
  </si>
  <si>
    <t xml:space="preserve">    1 - Zemní práce</t>
  </si>
  <si>
    <t xml:space="preserve">    5 - Komunikace pozemní</t>
  </si>
  <si>
    <t xml:space="preserve">    721 - Zdravotechnika - vnitřní kanalizace</t>
  </si>
  <si>
    <t>Zemní práce</t>
  </si>
  <si>
    <t>113107012</t>
  </si>
  <si>
    <t>Odstranění podkladů nebo krytů při překopech inženýrských sítí s přemístěním hmot na skládku ve vzdálenosti do 3 m nebo s naložením na dopravní prostředek ručně z kameniva těženého, o tl. vrstvy přes 100 do 200 mm</t>
  </si>
  <si>
    <t>-174552783</t>
  </si>
  <si>
    <t>https://podminky.urs.cz/item/CS_URS_2023_01/113107012</t>
  </si>
  <si>
    <t>1*1*2" pod gajgry</t>
  </si>
  <si>
    <t>113107042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</si>
  <si>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</si>
  <si>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>1901593825</t>
  </si>
  <si>
    <t>https://podminky.urs.cz/item/CS_URS_2023_01/113107042</t>
  </si>
  <si>
    <t>"2 gajgry" 1*1*2</t>
  </si>
  <si>
    <t>131213711</t>
  </si>
  <si>
    <t>Hloubení zapažených jam ručně s urovnáním dna do předepsaného profilu a spádu v hornině třídy těžitelnosti I skupiny 3 soudržných</t>
  </si>
  <si>
    <t>m3</t>
  </si>
  <si>
    <t>1083789691</t>
  </si>
  <si>
    <t>https://podminky.urs.cz/item/CS_URS_2023_01/131213711</t>
  </si>
  <si>
    <t>1*1*2*2" pod gajgry</t>
  </si>
  <si>
    <t>174111101</t>
  </si>
  <si>
    <t>Zásyp sypaninou z jakékoliv horniny ručně s uložením výkopku ve vrstvách se zhutněním jam, šachet, rýh nebo kolem objektů v těchto vykopávkách</t>
  </si>
  <si>
    <t>-182031777</t>
  </si>
  <si>
    <t>https://podminky.urs.cz/item/CS_URS_2023_01/174111101</t>
  </si>
  <si>
    <t>Komunikace pozemní</t>
  </si>
  <si>
    <t>564851011</t>
  </si>
  <si>
    <t>Podklad ze štěrkodrti ŠD s rozprostřením a zhutněním plochy jednotlivě do 100 m2, po zhutnění tl. 150 mm</t>
  </si>
  <si>
    <t>-1896100857</t>
  </si>
  <si>
    <t>https://podminky.urs.cz/item/CS_URS_2023_01/564851011</t>
  </si>
  <si>
    <t>1*1*2"gajgry dlažba</t>
  </si>
  <si>
    <t>572340112</t>
  </si>
  <si>
    <t>Vyspravení krytu komunikací po překopech inženýrských sítí plochy do 15 m2 asfaltovým betonem ACO (AB), po zhutnění tl. přes 50 do 70 mm</t>
  </si>
  <si>
    <t>1097486944</t>
  </si>
  <si>
    <t>https://podminky.urs.cz/item/CS_URS_2023_01/572340112</t>
  </si>
  <si>
    <t>2,000" gajgry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</si>
  <si>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</si>
  <si>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</si>
  <si>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1160263032</t>
  </si>
  <si>
    <t>https://podminky.urs.cz/item/CS_URS_2023_01/919732211</t>
  </si>
  <si>
    <t>"2 gajgry" 4*1*2</t>
  </si>
  <si>
    <t>919735112</t>
  </si>
  <si>
    <t>Řezání stávajícího živičného krytu nebo podkladu hloubky přes 50 do 100 mm</t>
  </si>
  <si>
    <t>1400394077</t>
  </si>
  <si>
    <t>https://podminky.urs.cz/item/CS_URS_2023_01/919735112</t>
  </si>
  <si>
    <t>856944815</t>
  </si>
  <si>
    <t>-1383137044</t>
  </si>
  <si>
    <t>1,11*15 "Přepočtené koeficientem množství</t>
  </si>
  <si>
    <t>-1957715890</t>
  </si>
  <si>
    <t>997013645</t>
  </si>
  <si>
    <t>Poplatek za uložení stavebního odpadu na skládce (skládkovné) asfaltového bez obsahu dehtu zatříděného do Katalogu odpadů pod kódem 17 03 02</t>
  </si>
  <si>
    <t>12524814</t>
  </si>
  <si>
    <t>https://podminky.urs.cz/item/CS_URS_2023_01/997013645</t>
  </si>
  <si>
    <t>997013655</t>
  </si>
  <si>
    <t>Poplatek za uložení stavebního odpadu na skládce (skládkovné) zeminy a kamení zatříděného do Katalogu odpadů pod kódem 17 05 04</t>
  </si>
  <si>
    <t>-388948543</t>
  </si>
  <si>
    <t>https://podminky.urs.cz/item/CS_URS_2023_01/997013655</t>
  </si>
  <si>
    <t>-2033844539</t>
  </si>
  <si>
    <t>721</t>
  </si>
  <si>
    <t>Zdravotechnika - vnitřní kanalizace</t>
  </si>
  <si>
    <t>721 222R</t>
  </si>
  <si>
    <t>Dopojení svodů do nových lapačů střešních splavenin</t>
  </si>
  <si>
    <t>hod</t>
  </si>
  <si>
    <t>1994917292</t>
  </si>
  <si>
    <t>721173317</t>
  </si>
  <si>
    <t>Potrubí z trub PVC SN4 dešťové DN 160 - gaiger na ležaté potrubí</t>
  </si>
  <si>
    <t>-467384308</t>
  </si>
  <si>
    <t>https://podminky.urs.cz/item/CS_URS_2023_01/721173317</t>
  </si>
  <si>
    <t>721241103</t>
  </si>
  <si>
    <t>Lapače střešních splavenin litinové DN 150</t>
  </si>
  <si>
    <t>kus</t>
  </si>
  <si>
    <t>-1583154616</t>
  </si>
  <si>
    <t>https://podminky.urs.cz/item/CS_URS_2023_01/721241103</t>
  </si>
  <si>
    <t>721242805</t>
  </si>
  <si>
    <t>Demontáž lapačů střešních splavenin DN 150</t>
  </si>
  <si>
    <t>-212341871</t>
  </si>
  <si>
    <t>https://podminky.urs.cz/item/CS_URS_2023_01/721242805</t>
  </si>
  <si>
    <t>998721103</t>
  </si>
  <si>
    <t>Přesun hmot pro vnitřní kanalizace stanovený z hmotnosti přesunovaného materiálu vodorovná dopravní vzdálenost do 50 m v objektech výšky přes 12 do 24 m</t>
  </si>
  <si>
    <t>-630881934</t>
  </si>
  <si>
    <t>https://podminky.urs.cz/item/CS_URS_2023_01/998721103</t>
  </si>
  <si>
    <t>783846523</t>
  </si>
  <si>
    <t>Antigraffiti preventivní nátěr omítek hladkých omítek hladkých, zrnitých tenkovrstvých nebo štukových trvalý pro opakované odstraňování graffiti v počtu do 100 cyklů</t>
  </si>
  <si>
    <t>-1852247429</t>
  </si>
  <si>
    <t>https://podminky.urs.cz/item/CS_URS_2023_01/783846523</t>
  </si>
  <si>
    <t>"škroupova záp I.etapa" (39,95+5,7+7*0,25)*2</t>
  </si>
  <si>
    <t>"purkyňova jih I.etapa" 19,85*2</t>
  </si>
  <si>
    <t>"purkyňova II.etapa" (39,4+4*0,25)*2</t>
  </si>
  <si>
    <t>"škroupova záp I.etapa" (39,95+5,7+7*0,25)*0,8</t>
  </si>
  <si>
    <t>"purkyňova jih I.etapa" 19,85*0,8</t>
  </si>
  <si>
    <t>"purkyňova II.etapa" (39,4+4*0,25)*0,8</t>
  </si>
  <si>
    <t>V - VRN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</si>
  <si>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</si>
  <si>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</si>
  <si>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</si>
  <si>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</si>
  <si>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</si>
  <si>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>Vedlejší rozpočtové náklady</t>
  </si>
  <si>
    <t>VRN3</t>
  </si>
  <si>
    <t>Zařízení staveniště</t>
  </si>
  <si>
    <t>030001000</t>
  </si>
  <si>
    <t>Kč</t>
  </si>
  <si>
    <t>-547808256</t>
  </si>
  <si>
    <t>https://podminky.urs.cz/item/CS_URS_2023_01/030001000</t>
  </si>
  <si>
    <t>VRN4</t>
  </si>
  <si>
    <t>Inženýrská činnost</t>
  </si>
  <si>
    <t>045002000</t>
  </si>
  <si>
    <t>Kompletační a koordinační činnost</t>
  </si>
  <si>
    <t>418555186</t>
  </si>
  <si>
    <t>https://podminky.urs.cz/item/CS_URS_2023_01/045002000</t>
  </si>
  <si>
    <t>VRN5</t>
  </si>
  <si>
    <t>Finanční náklady</t>
  </si>
  <si>
    <t>052002000</t>
  </si>
  <si>
    <t>Finanční rezerva - rekonstrukce</t>
  </si>
  <si>
    <t>-1081505466</t>
  </si>
  <si>
    <t>https://podminky.urs.cz/item/CS_URS_2023_01/052002000</t>
  </si>
  <si>
    <t>053002000</t>
  </si>
  <si>
    <t>Poplatky - zábory</t>
  </si>
  <si>
    <t>-317128831</t>
  </si>
  <si>
    <t>https://podminky.urs.cz/item/CS_URS_2023_01/053002000</t>
  </si>
  <si>
    <t>VRN6</t>
  </si>
  <si>
    <t>Územní vlivy</t>
  </si>
  <si>
    <t>063303000</t>
  </si>
  <si>
    <t>Práce ve výškách, v hloubkách - ochrana elektrického vedení</t>
  </si>
  <si>
    <t>1914296688</t>
  </si>
  <si>
    <t>https://podminky.urs.cz/item/CS_URS_2023_01/063303000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</si>
</sst>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49234841" TargetMode="External" /><Relationship Id="rId2" Type="http://schemas.openxmlformats.org/officeDocument/2006/relationships/hyperlink" Target="https://podminky.urs.cz/item/CS_URS_2023_01/349235861" TargetMode="External" /><Relationship Id="rId3" Type="http://schemas.openxmlformats.org/officeDocument/2006/relationships/hyperlink" Target="https://podminky.urs.cz/item/CS_URS_2023_01/621142001" TargetMode="External" /><Relationship Id="rId4" Type="http://schemas.openxmlformats.org/officeDocument/2006/relationships/hyperlink" Target="https://podminky.urs.cz/item/CS_URS_2023_01/622131101" TargetMode="External" /><Relationship Id="rId5" Type="http://schemas.openxmlformats.org/officeDocument/2006/relationships/hyperlink" Target="https://podminky.urs.cz/item/CS_URS_2023_01/622131102" TargetMode="External" /><Relationship Id="rId6" Type="http://schemas.openxmlformats.org/officeDocument/2006/relationships/hyperlink" Target="https://podminky.urs.cz/item/CS_URS_2023_01/622142001" TargetMode="External" /><Relationship Id="rId7" Type="http://schemas.openxmlformats.org/officeDocument/2006/relationships/hyperlink" Target="https://podminky.urs.cz/item/CS_URS_2023_01/622151031" TargetMode="External" /><Relationship Id="rId8" Type="http://schemas.openxmlformats.org/officeDocument/2006/relationships/hyperlink" Target="https://podminky.urs.cz/item/CS_URS_2023_01/622211001" TargetMode="External" /><Relationship Id="rId9" Type="http://schemas.openxmlformats.org/officeDocument/2006/relationships/hyperlink" Target="https://podminky.urs.cz/item/CS_URS_2023_01/622212051" TargetMode="External" /><Relationship Id="rId10" Type="http://schemas.openxmlformats.org/officeDocument/2006/relationships/hyperlink" Target="https://podminky.urs.cz/item/CS_URS_2023_01/622252002" TargetMode="External" /><Relationship Id="rId11" Type="http://schemas.openxmlformats.org/officeDocument/2006/relationships/hyperlink" Target="https://podminky.urs.cz/item/CS_URS_2023_01/622322341" TargetMode="External" /><Relationship Id="rId12" Type="http://schemas.openxmlformats.org/officeDocument/2006/relationships/hyperlink" Target="https://podminky.urs.cz/item/CS_URS_2023_01/622322391" TargetMode="External" /><Relationship Id="rId13" Type="http://schemas.openxmlformats.org/officeDocument/2006/relationships/hyperlink" Target="https://podminky.urs.cz/item/CS_URS_2023_01/622325121" TargetMode="External" /><Relationship Id="rId14" Type="http://schemas.openxmlformats.org/officeDocument/2006/relationships/hyperlink" Target="https://podminky.urs.cz/item/CS_URS_2023_01/622325191" TargetMode="External" /><Relationship Id="rId15" Type="http://schemas.openxmlformats.org/officeDocument/2006/relationships/hyperlink" Target="https://podminky.urs.cz/item/CS_URS_2023_01/622328231" TargetMode="External" /><Relationship Id="rId16" Type="http://schemas.openxmlformats.org/officeDocument/2006/relationships/hyperlink" Target="https://podminky.urs.cz/item/CS_URS_2023_01/622331121" TargetMode="External" /><Relationship Id="rId17" Type="http://schemas.openxmlformats.org/officeDocument/2006/relationships/hyperlink" Target="https://podminky.urs.cz/item/CS_URS_2023_01/622331191" TargetMode="External" /><Relationship Id="rId18" Type="http://schemas.openxmlformats.org/officeDocument/2006/relationships/hyperlink" Target="https://podminky.urs.cz/item/CS_URS_2023_01/622531002" TargetMode="External" /><Relationship Id="rId19" Type="http://schemas.openxmlformats.org/officeDocument/2006/relationships/hyperlink" Target="https://podminky.urs.cz/item/CS_URS_2023_01/629991001" TargetMode="External" /><Relationship Id="rId20" Type="http://schemas.openxmlformats.org/officeDocument/2006/relationships/hyperlink" Target="https://podminky.urs.cz/item/CS_URS_2023_01/629991011" TargetMode="External" /><Relationship Id="rId21" Type="http://schemas.openxmlformats.org/officeDocument/2006/relationships/hyperlink" Target="https://podminky.urs.cz/item/CS_URS_2023_01/629999011" TargetMode="External" /><Relationship Id="rId22" Type="http://schemas.openxmlformats.org/officeDocument/2006/relationships/hyperlink" Target="https://podminky.urs.cz/item/CS_URS_2023_01/629999022" TargetMode="External" /><Relationship Id="rId23" Type="http://schemas.openxmlformats.org/officeDocument/2006/relationships/hyperlink" Target="https://podminky.urs.cz/item/CS_URS_2023_01/941111112" TargetMode="External" /><Relationship Id="rId24" Type="http://schemas.openxmlformats.org/officeDocument/2006/relationships/hyperlink" Target="https://podminky.urs.cz/item/CS_URS_2023_01/941111212" TargetMode="External" /><Relationship Id="rId25" Type="http://schemas.openxmlformats.org/officeDocument/2006/relationships/hyperlink" Target="https://podminky.urs.cz/item/CS_URS_2023_01/941111812" TargetMode="External" /><Relationship Id="rId26" Type="http://schemas.openxmlformats.org/officeDocument/2006/relationships/hyperlink" Target="https://podminky.urs.cz/item/CS_URS_2023_01/944511111" TargetMode="External" /><Relationship Id="rId27" Type="http://schemas.openxmlformats.org/officeDocument/2006/relationships/hyperlink" Target="https://podminky.urs.cz/item/CS_URS_2023_01/944511211" TargetMode="External" /><Relationship Id="rId28" Type="http://schemas.openxmlformats.org/officeDocument/2006/relationships/hyperlink" Target="https://podminky.urs.cz/item/CS_URS_2023_01/944511811" TargetMode="External" /><Relationship Id="rId29" Type="http://schemas.openxmlformats.org/officeDocument/2006/relationships/hyperlink" Target="https://podminky.urs.cz/item/CS_URS_2023_01/952902121" TargetMode="External" /><Relationship Id="rId30" Type="http://schemas.openxmlformats.org/officeDocument/2006/relationships/hyperlink" Target="https://podminky.urs.cz/item/CS_URS_2023_01/978019391" TargetMode="External" /><Relationship Id="rId31" Type="http://schemas.openxmlformats.org/officeDocument/2006/relationships/hyperlink" Target="https://podminky.urs.cz/item/CS_URS_2023_01/978059311" TargetMode="External" /><Relationship Id="rId32" Type="http://schemas.openxmlformats.org/officeDocument/2006/relationships/hyperlink" Target="https://podminky.urs.cz/item/CS_URS_2023_01/985131311" TargetMode="External" /><Relationship Id="rId33" Type="http://schemas.openxmlformats.org/officeDocument/2006/relationships/hyperlink" Target="https://podminky.urs.cz/item/CS_URS_2023_01/997013501" TargetMode="External" /><Relationship Id="rId34" Type="http://schemas.openxmlformats.org/officeDocument/2006/relationships/hyperlink" Target="https://podminky.urs.cz/item/CS_URS_2023_01/997013509" TargetMode="External" /><Relationship Id="rId35" Type="http://schemas.openxmlformats.org/officeDocument/2006/relationships/hyperlink" Target="https://podminky.urs.cz/item/CS_URS_2023_01/997013511" TargetMode="External" /><Relationship Id="rId36" Type="http://schemas.openxmlformats.org/officeDocument/2006/relationships/hyperlink" Target="https://podminky.urs.cz/item/CS_URS_2023_01/997013869" TargetMode="External" /><Relationship Id="rId37" Type="http://schemas.openxmlformats.org/officeDocument/2006/relationships/hyperlink" Target="https://podminky.urs.cz/item/CS_URS_2023_01/998011003" TargetMode="External" /><Relationship Id="rId38" Type="http://schemas.openxmlformats.org/officeDocument/2006/relationships/hyperlink" Target="https://podminky.urs.cz/item/CS_URS_2023_01/764002851" TargetMode="External" /><Relationship Id="rId39" Type="http://schemas.openxmlformats.org/officeDocument/2006/relationships/hyperlink" Target="https://podminky.urs.cz/item/CS_URS_2023_01/764002861" TargetMode="External" /><Relationship Id="rId40" Type="http://schemas.openxmlformats.org/officeDocument/2006/relationships/hyperlink" Target="https://podminky.urs.cz/item/CS_URS_2023_01/764004861" TargetMode="External" /><Relationship Id="rId41" Type="http://schemas.openxmlformats.org/officeDocument/2006/relationships/hyperlink" Target="https://podminky.urs.cz/item/CS_URS_2023_01/764246342" TargetMode="External" /><Relationship Id="rId42" Type="http://schemas.openxmlformats.org/officeDocument/2006/relationships/hyperlink" Target="https://podminky.urs.cz/item/CS_URS_2023_01/764246344" TargetMode="External" /><Relationship Id="rId43" Type="http://schemas.openxmlformats.org/officeDocument/2006/relationships/hyperlink" Target="https://podminky.urs.cz/item/CS_URS_2023_01/764248324" TargetMode="External" /><Relationship Id="rId44" Type="http://schemas.openxmlformats.org/officeDocument/2006/relationships/hyperlink" Target="https://podminky.urs.cz/item/CS_URS_2023_01/764248325" TargetMode="External" /><Relationship Id="rId45" Type="http://schemas.openxmlformats.org/officeDocument/2006/relationships/hyperlink" Target="https://podminky.urs.cz/item/CS_URS_2023_01/764248326" TargetMode="External" /><Relationship Id="rId46" Type="http://schemas.openxmlformats.org/officeDocument/2006/relationships/hyperlink" Target="https://podminky.urs.cz/item/CS_URS_2023_01/764248356" TargetMode="External" /><Relationship Id="rId47" Type="http://schemas.openxmlformats.org/officeDocument/2006/relationships/hyperlink" Target="https://podminky.urs.cz/item/CS_URS_2023_01/764341303" TargetMode="External" /><Relationship Id="rId48" Type="http://schemas.openxmlformats.org/officeDocument/2006/relationships/hyperlink" Target="https://podminky.urs.cz/item/CS_URS_2023_01/764548325" TargetMode="External" /><Relationship Id="rId49" Type="http://schemas.openxmlformats.org/officeDocument/2006/relationships/hyperlink" Target="https://podminky.urs.cz/item/CS_URS_2023_01/998764103" TargetMode="External" /><Relationship Id="rId50" Type="http://schemas.openxmlformats.org/officeDocument/2006/relationships/hyperlink" Target="https://podminky.urs.cz/item/CS_URS_2023_01/767995111" TargetMode="External" /><Relationship Id="rId51" Type="http://schemas.openxmlformats.org/officeDocument/2006/relationships/hyperlink" Target="https://podminky.urs.cz/item/CS_URS_2023_01/767996801" TargetMode="External" /><Relationship Id="rId52" Type="http://schemas.openxmlformats.org/officeDocument/2006/relationships/hyperlink" Target="https://podminky.urs.cz/item/CS_URS_2023_01/998767103" TargetMode="External" /><Relationship Id="rId53" Type="http://schemas.openxmlformats.org/officeDocument/2006/relationships/hyperlink" Target="https://podminky.urs.cz/item/CS_URS_2023_01/998782101" TargetMode="External" /><Relationship Id="rId54" Type="http://schemas.openxmlformats.org/officeDocument/2006/relationships/hyperlink" Target="https://podminky.urs.cz/item/CS_URS_2023_01/783106805" TargetMode="External" /><Relationship Id="rId55" Type="http://schemas.openxmlformats.org/officeDocument/2006/relationships/hyperlink" Target="https://podminky.urs.cz/item/CS_URS_2023_01/783113101" TargetMode="External" /><Relationship Id="rId56" Type="http://schemas.openxmlformats.org/officeDocument/2006/relationships/hyperlink" Target="https://podminky.urs.cz/item/CS_URS_2023_01/783114101" TargetMode="External" /><Relationship Id="rId57" Type="http://schemas.openxmlformats.org/officeDocument/2006/relationships/hyperlink" Target="https://podminky.urs.cz/item/CS_URS_2023_01/783118211" TargetMode="External" /><Relationship Id="rId58" Type="http://schemas.openxmlformats.org/officeDocument/2006/relationships/hyperlink" Target="https://podminky.urs.cz/item/CS_URS_2023_01/783122131" TargetMode="External" /><Relationship Id="rId59" Type="http://schemas.openxmlformats.org/officeDocument/2006/relationships/hyperlink" Target="https://podminky.urs.cz/item/CS_URS_2023_01/783306807" TargetMode="External" /><Relationship Id="rId60" Type="http://schemas.openxmlformats.org/officeDocument/2006/relationships/hyperlink" Target="https://podminky.urs.cz/item/CS_URS_2023_01/783314203" TargetMode="External" /><Relationship Id="rId61" Type="http://schemas.openxmlformats.org/officeDocument/2006/relationships/hyperlink" Target="https://podminky.urs.cz/item/CS_URS_2023_01/783317105" TargetMode="External" /><Relationship Id="rId62" Type="http://schemas.openxmlformats.org/officeDocument/2006/relationships/hyperlink" Target="https://podminky.urs.cz/item/CS_URS_2023_01/783806801" TargetMode="External" /><Relationship Id="rId63" Type="http://schemas.openxmlformats.org/officeDocument/2006/relationships/hyperlink" Target="https://podminky.urs.cz/item/CS_URS_2023_01/783806807" TargetMode="External" /><Relationship Id="rId64" Type="http://schemas.openxmlformats.org/officeDocument/2006/relationships/hyperlink" Target="https://podminky.urs.cz/item/CS_URS_2023_01/783806811" TargetMode="External" /><Relationship Id="rId65" Type="http://schemas.openxmlformats.org/officeDocument/2006/relationships/hyperlink" Target="https://podminky.urs.cz/item/CS_URS_2023_01/783809227" TargetMode="External" /><Relationship Id="rId66" Type="http://schemas.openxmlformats.org/officeDocument/2006/relationships/hyperlink" Target="https://podminky.urs.cz/item/CS_URS_2023_01/783822121" TargetMode="External" /><Relationship Id="rId67" Type="http://schemas.openxmlformats.org/officeDocument/2006/relationships/hyperlink" Target="https://podminky.urs.cz/item/CS_URS_2023_01/783823175" TargetMode="External" /><Relationship Id="rId68" Type="http://schemas.openxmlformats.org/officeDocument/2006/relationships/hyperlink" Target="https://podminky.urs.cz/item/CS_URS_2023_01/783827465" TargetMode="External" /><Relationship Id="rId6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012" TargetMode="External" /><Relationship Id="rId2" Type="http://schemas.openxmlformats.org/officeDocument/2006/relationships/hyperlink" Target="https://podminky.urs.cz/item/CS_URS_2023_01/113107042" TargetMode="External" /><Relationship Id="rId3" Type="http://schemas.openxmlformats.org/officeDocument/2006/relationships/hyperlink" Target="https://podminky.urs.cz/item/CS_URS_2023_01/131213711" TargetMode="External" /><Relationship Id="rId4" Type="http://schemas.openxmlformats.org/officeDocument/2006/relationships/hyperlink" Target="https://podminky.urs.cz/item/CS_URS_2023_01/174111101" TargetMode="External" /><Relationship Id="rId5" Type="http://schemas.openxmlformats.org/officeDocument/2006/relationships/hyperlink" Target="https://podminky.urs.cz/item/CS_URS_2023_01/564851011" TargetMode="External" /><Relationship Id="rId6" Type="http://schemas.openxmlformats.org/officeDocument/2006/relationships/hyperlink" Target="https://podminky.urs.cz/item/CS_URS_2023_01/572340112" TargetMode="External" /><Relationship Id="rId7" Type="http://schemas.openxmlformats.org/officeDocument/2006/relationships/hyperlink" Target="https://podminky.urs.cz/item/CS_URS_2023_01/919732211" TargetMode="External" /><Relationship Id="rId8" Type="http://schemas.openxmlformats.org/officeDocument/2006/relationships/hyperlink" Target="https://podminky.urs.cz/item/CS_URS_2023_01/919735112" TargetMode="External" /><Relationship Id="rId9" Type="http://schemas.openxmlformats.org/officeDocument/2006/relationships/hyperlink" Target="https://podminky.urs.cz/item/CS_URS_2023_01/997013501" TargetMode="External" /><Relationship Id="rId10" Type="http://schemas.openxmlformats.org/officeDocument/2006/relationships/hyperlink" Target="https://podminky.urs.cz/item/CS_URS_2023_01/997013509" TargetMode="External" /><Relationship Id="rId11" Type="http://schemas.openxmlformats.org/officeDocument/2006/relationships/hyperlink" Target="https://podminky.urs.cz/item/CS_URS_2023_01/997013511" TargetMode="External" /><Relationship Id="rId12" Type="http://schemas.openxmlformats.org/officeDocument/2006/relationships/hyperlink" Target="https://podminky.urs.cz/item/CS_URS_2023_01/997013645" TargetMode="External" /><Relationship Id="rId13" Type="http://schemas.openxmlformats.org/officeDocument/2006/relationships/hyperlink" Target="https://podminky.urs.cz/item/CS_URS_2023_01/997013655" TargetMode="External" /><Relationship Id="rId14" Type="http://schemas.openxmlformats.org/officeDocument/2006/relationships/hyperlink" Target="https://podminky.urs.cz/item/CS_URS_2023_01/998011003" TargetMode="External" /><Relationship Id="rId15" Type="http://schemas.openxmlformats.org/officeDocument/2006/relationships/hyperlink" Target="https://podminky.urs.cz/item/CS_URS_2023_01/721173317" TargetMode="External" /><Relationship Id="rId16" Type="http://schemas.openxmlformats.org/officeDocument/2006/relationships/hyperlink" Target="https://podminky.urs.cz/item/CS_URS_2023_01/721241103" TargetMode="External" /><Relationship Id="rId17" Type="http://schemas.openxmlformats.org/officeDocument/2006/relationships/hyperlink" Target="https://podminky.urs.cz/item/CS_URS_2023_01/721242805" TargetMode="External" /><Relationship Id="rId18" Type="http://schemas.openxmlformats.org/officeDocument/2006/relationships/hyperlink" Target="https://podminky.urs.cz/item/CS_URS_2023_01/998721103" TargetMode="External" /><Relationship Id="rId19" Type="http://schemas.openxmlformats.org/officeDocument/2006/relationships/hyperlink" Target="https://podminky.urs.cz/item/CS_URS_2023_01/783846523" TargetMode="External" /><Relationship Id="rId2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30001000" TargetMode="External" /><Relationship Id="rId2" Type="http://schemas.openxmlformats.org/officeDocument/2006/relationships/hyperlink" Target="https://podminky.urs.cz/item/CS_URS_2023_01/045002000" TargetMode="External" /><Relationship Id="rId3" Type="http://schemas.openxmlformats.org/officeDocument/2006/relationships/hyperlink" Target="https://podminky.urs.cz/item/CS_URS_2023_01/052002000" TargetMode="External" /><Relationship Id="rId4" Type="http://schemas.openxmlformats.org/officeDocument/2006/relationships/hyperlink" Target="https://podminky.urs.cz/item/CS_URS_2023_01/053002000" TargetMode="External" /><Relationship Id="rId5" Type="http://schemas.openxmlformats.org/officeDocument/2006/relationships/hyperlink" Target="https://podminky.urs.cz/item/CS_URS_2023_01/063303000" TargetMode="External" /><Relationship Id="rId6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53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P23031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čelní fasády - etapa 2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Škroupova 209/13, Plzeň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26. 2. 2023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25.6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Integrovaná střední škola živnostenská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>Planteam, Na Výsluní 630, Líně - Sulkov</v>
      </c>
      <c r="AN49" s="64"/>
      <c r="AO49" s="64"/>
      <c r="AP49" s="64"/>
      <c r="AQ49" s="40"/>
      <c r="AR49" s="44"/>
      <c r="AS49" s="74" t="s">
        <v>54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>Ing. Potužáková Irena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55</v>
      </c>
      <c r="D52" s="87"/>
      <c r="E52" s="87"/>
      <c r="F52" s="87"/>
      <c r="G52" s="87"/>
      <c r="H52" s="88"/>
      <c r="I52" s="89" t="s">
        <v>56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57</v>
      </c>
      <c r="AH52" s="87"/>
      <c r="AI52" s="87"/>
      <c r="AJ52" s="87"/>
      <c r="AK52" s="87"/>
      <c r="AL52" s="87"/>
      <c r="AM52" s="87"/>
      <c r="AN52" s="89" t="s">
        <v>58</v>
      </c>
      <c r="AO52" s="87"/>
      <c r="AP52" s="87"/>
      <c r="AQ52" s="91" t="s">
        <v>59</v>
      </c>
      <c r="AR52" s="44"/>
      <c r="AS52" s="92" t="s">
        <v>60</v>
      </c>
      <c r="AT52" s="93" t="s">
        <v>61</v>
      </c>
      <c r="AU52" s="93" t="s">
        <v>62</v>
      </c>
      <c r="AV52" s="93" t="s">
        <v>63</v>
      </c>
      <c r="AW52" s="93" t="s">
        <v>64</v>
      </c>
      <c r="AX52" s="93" t="s">
        <v>65</v>
      </c>
      <c r="AY52" s="93" t="s">
        <v>66</v>
      </c>
      <c r="AZ52" s="93" t="s">
        <v>67</v>
      </c>
      <c r="BA52" s="93" t="s">
        <v>68</v>
      </c>
      <c r="BB52" s="93" t="s">
        <v>69</v>
      </c>
      <c r="BC52" s="93" t="s">
        <v>70</v>
      </c>
      <c r="BD52" s="94" t="s">
        <v>71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72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73</v>
      </c>
      <c r="BT54" s="109" t="s">
        <v>74</v>
      </c>
      <c r="BU54" s="110" t="s">
        <v>75</v>
      </c>
      <c r="BV54" s="109" t="s">
        <v>76</v>
      </c>
      <c r="BW54" s="109" t="s">
        <v>5</v>
      </c>
      <c r="BX54" s="109" t="s">
        <v>77</v>
      </c>
      <c r="CL54" s="109" t="s">
        <v>19</v>
      </c>
    </row>
    <row r="55" s="7" customFormat="1" ht="16.5" customHeight="1">
      <c r="A55" s="111" t="s">
        <v>78</v>
      </c>
      <c r="B55" s="112"/>
      <c r="C55" s="113"/>
      <c r="D55" s="114" t="s">
        <v>79</v>
      </c>
      <c r="E55" s="114"/>
      <c r="F55" s="114"/>
      <c r="G55" s="114"/>
      <c r="H55" s="114"/>
      <c r="I55" s="115"/>
      <c r="J55" s="114" t="s">
        <v>80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'A - Pohled jižní'!J30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81</v>
      </c>
      <c r="AR55" s="118"/>
      <c r="AS55" s="119">
        <v>0</v>
      </c>
      <c r="AT55" s="120">
        <f>ROUND(SUM(AV55:AW55),2)</f>
        <v>0</v>
      </c>
      <c r="AU55" s="121">
        <f>'A - Pohled jižní'!P91</f>
        <v>0</v>
      </c>
      <c r="AV55" s="120">
        <f>'A - Pohled jižní'!J33</f>
        <v>0</v>
      </c>
      <c r="AW55" s="120">
        <f>'A - Pohled jižní'!J34</f>
        <v>0</v>
      </c>
      <c r="AX55" s="120">
        <f>'A - Pohled jižní'!J35</f>
        <v>0</v>
      </c>
      <c r="AY55" s="120">
        <f>'A - Pohled jižní'!J36</f>
        <v>0</v>
      </c>
      <c r="AZ55" s="120">
        <f>'A - Pohled jižní'!F33</f>
        <v>0</v>
      </c>
      <c r="BA55" s="120">
        <f>'A - Pohled jižní'!F34</f>
        <v>0</v>
      </c>
      <c r="BB55" s="120">
        <f>'A - Pohled jižní'!F35</f>
        <v>0</v>
      </c>
      <c r="BC55" s="120">
        <f>'A - Pohled jižní'!F36</f>
        <v>0</v>
      </c>
      <c r="BD55" s="122">
        <f>'A - Pohled jižní'!F37</f>
        <v>0</v>
      </c>
      <c r="BE55" s="7"/>
      <c r="BT55" s="123" t="s">
        <v>82</v>
      </c>
      <c r="BV55" s="123" t="s">
        <v>76</v>
      </c>
      <c r="BW55" s="123" t="s">
        <v>83</v>
      </c>
      <c r="BX55" s="123" t="s">
        <v>5</v>
      </c>
      <c r="CL55" s="123" t="s">
        <v>19</v>
      </c>
      <c r="CM55" s="123" t="s">
        <v>84</v>
      </c>
    </row>
    <row r="56" s="7" customFormat="1" ht="16.5" customHeight="1">
      <c r="A56" s="111" t="s">
        <v>78</v>
      </c>
      <c r="B56" s="112"/>
      <c r="C56" s="113"/>
      <c r="D56" s="114" t="s">
        <v>85</v>
      </c>
      <c r="E56" s="114"/>
      <c r="F56" s="114"/>
      <c r="G56" s="114"/>
      <c r="H56" s="114"/>
      <c r="I56" s="115"/>
      <c r="J56" s="114" t="s">
        <v>86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'B - Antigrafitty + výměna...'!J30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81</v>
      </c>
      <c r="AR56" s="118"/>
      <c r="AS56" s="119">
        <v>0</v>
      </c>
      <c r="AT56" s="120">
        <f>ROUND(SUM(AV56:AW56),2)</f>
        <v>0</v>
      </c>
      <c r="AU56" s="121">
        <f>'B - Antigrafitty + výměna...'!P88</f>
        <v>0</v>
      </c>
      <c r="AV56" s="120">
        <f>'B - Antigrafitty + výměna...'!J33</f>
        <v>0</v>
      </c>
      <c r="AW56" s="120">
        <f>'B - Antigrafitty + výměna...'!J34</f>
        <v>0</v>
      </c>
      <c r="AX56" s="120">
        <f>'B - Antigrafitty + výměna...'!J35</f>
        <v>0</v>
      </c>
      <c r="AY56" s="120">
        <f>'B - Antigrafitty + výměna...'!J36</f>
        <v>0</v>
      </c>
      <c r="AZ56" s="120">
        <f>'B - Antigrafitty + výměna...'!F33</f>
        <v>0</v>
      </c>
      <c r="BA56" s="120">
        <f>'B - Antigrafitty + výměna...'!F34</f>
        <v>0</v>
      </c>
      <c r="BB56" s="120">
        <f>'B - Antigrafitty + výměna...'!F35</f>
        <v>0</v>
      </c>
      <c r="BC56" s="120">
        <f>'B - Antigrafitty + výměna...'!F36</f>
        <v>0</v>
      </c>
      <c r="BD56" s="122">
        <f>'B - Antigrafitty + výměna...'!F37</f>
        <v>0</v>
      </c>
      <c r="BE56" s="7"/>
      <c r="BT56" s="123" t="s">
        <v>82</v>
      </c>
      <c r="BV56" s="123" t="s">
        <v>76</v>
      </c>
      <c r="BW56" s="123" t="s">
        <v>87</v>
      </c>
      <c r="BX56" s="123" t="s">
        <v>5</v>
      </c>
      <c r="CL56" s="123" t="s">
        <v>19</v>
      </c>
      <c r="CM56" s="123" t="s">
        <v>84</v>
      </c>
    </row>
    <row r="57" s="7" customFormat="1" ht="16.5" customHeight="1">
      <c r="A57" s="111" t="s">
        <v>78</v>
      </c>
      <c r="B57" s="112"/>
      <c r="C57" s="113"/>
      <c r="D57" s="114" t="s">
        <v>88</v>
      </c>
      <c r="E57" s="114"/>
      <c r="F57" s="114"/>
      <c r="G57" s="114"/>
      <c r="H57" s="114"/>
      <c r="I57" s="115"/>
      <c r="J57" s="114" t="s">
        <v>89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'V - VRN'!J30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81</v>
      </c>
      <c r="AR57" s="118"/>
      <c r="AS57" s="124">
        <v>0</v>
      </c>
      <c r="AT57" s="125">
        <f>ROUND(SUM(AV57:AW57),2)</f>
        <v>0</v>
      </c>
      <c r="AU57" s="126">
        <f>'V - VRN'!P84</f>
        <v>0</v>
      </c>
      <c r="AV57" s="125">
        <f>'V - VRN'!J33</f>
        <v>0</v>
      </c>
      <c r="AW57" s="125">
        <f>'V - VRN'!J34</f>
        <v>0</v>
      </c>
      <c r="AX57" s="125">
        <f>'V - VRN'!J35</f>
        <v>0</v>
      </c>
      <c r="AY57" s="125">
        <f>'V - VRN'!J36</f>
        <v>0</v>
      </c>
      <c r="AZ57" s="125">
        <f>'V - VRN'!F33</f>
        <v>0</v>
      </c>
      <c r="BA57" s="125">
        <f>'V - VRN'!F34</f>
        <v>0</v>
      </c>
      <c r="BB57" s="125">
        <f>'V - VRN'!F35</f>
        <v>0</v>
      </c>
      <c r="BC57" s="125">
        <f>'V - VRN'!F36</f>
        <v>0</v>
      </c>
      <c r="BD57" s="127">
        <f>'V - VRN'!F37</f>
        <v>0</v>
      </c>
      <c r="BE57" s="7"/>
      <c r="BT57" s="123" t="s">
        <v>82</v>
      </c>
      <c r="BV57" s="123" t="s">
        <v>76</v>
      </c>
      <c r="BW57" s="123" t="s">
        <v>90</v>
      </c>
      <c r="BX57" s="123" t="s">
        <v>5</v>
      </c>
      <c r="CL57" s="123" t="s">
        <v>19</v>
      </c>
      <c r="CM57" s="123" t="s">
        <v>84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XprZi/PzzR+u5GydM7mx3y33c6bcg+O3KQiODhdcnE7SjPcCeXEtdWocxviQbi/rOW2GzuxXRXO5BzYtzj7LQQ==" hashValue="KmEBRRmePGRrdwlGARQsUB5SxNKuCtUnKym4pHeoFwpL1PWaG08DVUJI9k5Fn2F2MlfJYiZ8ER5oZj9wfSCRt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A - Pohled jižní'!C2" display="/"/>
    <hyperlink ref="A56" location="'B - Antigrafitty + výměna...'!C2" display="/"/>
    <hyperlink ref="A57" location="'V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84</v>
      </c>
    </row>
    <row r="4" hidden="1" s="1" customFormat="1" ht="24.96" customHeight="1">
      <c r="B4" s="20"/>
      <c r="D4" s="130" t="s">
        <v>91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Oprava čelní fasády - etapa 2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93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26. 2. 2023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">
        <v>33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34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37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38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71.25" customHeight="1">
      <c r="A27" s="138"/>
      <c r="B27" s="139"/>
      <c r="C27" s="138"/>
      <c r="D27" s="138"/>
      <c r="E27" s="140" t="s">
        <v>39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40</v>
      </c>
      <c r="E30" s="38"/>
      <c r="F30" s="38"/>
      <c r="G30" s="38"/>
      <c r="H30" s="38"/>
      <c r="I30" s="38"/>
      <c r="J30" s="144">
        <f>ROUND(J91,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42</v>
      </c>
      <c r="G32" s="38"/>
      <c r="H32" s="38"/>
      <c r="I32" s="145" t="s">
        <v>41</v>
      </c>
      <c r="J32" s="145" t="s">
        <v>43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44</v>
      </c>
      <c r="E33" s="132" t="s">
        <v>45</v>
      </c>
      <c r="F33" s="147">
        <f>ROUND((SUM(BE91:BE390)),  2)</f>
        <v>0</v>
      </c>
      <c r="G33" s="38"/>
      <c r="H33" s="38"/>
      <c r="I33" s="148">
        <v>0.20999999999999999</v>
      </c>
      <c r="J33" s="147">
        <f>ROUND(((SUM(BE91:BE390))*I33),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46</v>
      </c>
      <c r="F34" s="147">
        <f>ROUND((SUM(BF91:BF390)),  2)</f>
        <v>0</v>
      </c>
      <c r="G34" s="38"/>
      <c r="H34" s="38"/>
      <c r="I34" s="148">
        <v>0.14999999999999999</v>
      </c>
      <c r="J34" s="147">
        <f>ROUND(((SUM(BF91:BF390))*I34),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47</v>
      </c>
      <c r="F35" s="147">
        <f>ROUND((SUM(BG91:BG390)),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48</v>
      </c>
      <c r="F36" s="147">
        <f>ROUND((SUM(BH91:BH390)),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49</v>
      </c>
      <c r="F37" s="147">
        <f>ROUND((SUM(BI91:BI390)),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50</v>
      </c>
      <c r="E39" s="151"/>
      <c r="F39" s="151"/>
      <c r="G39" s="152" t="s">
        <v>51</v>
      </c>
      <c r="H39" s="153" t="s">
        <v>52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Oprava čelní fasády - etapa 2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A - Pohled jižní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Škroupova 209/13, Plzeň</v>
      </c>
      <c r="G52" s="40"/>
      <c r="H52" s="40"/>
      <c r="I52" s="32" t="s">
        <v>23</v>
      </c>
      <c r="J52" s="72" t="str">
        <f>IF(J12="","",J12)</f>
        <v>26. 2. 2023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 xml:space="preserve">Integrovaná střední škola živnostenská </v>
      </c>
      <c r="G54" s="40"/>
      <c r="H54" s="40"/>
      <c r="I54" s="32" t="s">
        <v>32</v>
      </c>
      <c r="J54" s="36" t="str">
        <f>E21</f>
        <v>Planteam, Na Výsluní 630, Líně - Sulkov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Ing. Potužáková Irena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95</v>
      </c>
      <c r="D57" s="162"/>
      <c r="E57" s="162"/>
      <c r="F57" s="162"/>
      <c r="G57" s="162"/>
      <c r="H57" s="162"/>
      <c r="I57" s="162"/>
      <c r="J57" s="163" t="s">
        <v>96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72</v>
      </c>
      <c r="D59" s="40"/>
      <c r="E59" s="40"/>
      <c r="F59" s="40"/>
      <c r="G59" s="40"/>
      <c r="H59" s="40"/>
      <c r="I59" s="40"/>
      <c r="J59" s="102">
        <f>J91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hidden="1" s="9" customFormat="1" ht="24.96" customHeight="1">
      <c r="A60" s="9"/>
      <c r="B60" s="165"/>
      <c r="C60" s="166"/>
      <c r="D60" s="167" t="s">
        <v>98</v>
      </c>
      <c r="E60" s="168"/>
      <c r="F60" s="168"/>
      <c r="G60" s="168"/>
      <c r="H60" s="168"/>
      <c r="I60" s="168"/>
      <c r="J60" s="169">
        <f>J92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99</v>
      </c>
      <c r="E61" s="174"/>
      <c r="F61" s="174"/>
      <c r="G61" s="174"/>
      <c r="H61" s="174"/>
      <c r="I61" s="174"/>
      <c r="J61" s="175">
        <f>J93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100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101</v>
      </c>
      <c r="E63" s="174"/>
      <c r="F63" s="174"/>
      <c r="G63" s="174"/>
      <c r="H63" s="174"/>
      <c r="I63" s="174"/>
      <c r="J63" s="175">
        <f>J188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102</v>
      </c>
      <c r="E64" s="174"/>
      <c r="F64" s="174"/>
      <c r="G64" s="174"/>
      <c r="H64" s="174"/>
      <c r="I64" s="174"/>
      <c r="J64" s="175">
        <f>J191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103</v>
      </c>
      <c r="E65" s="174"/>
      <c r="F65" s="174"/>
      <c r="G65" s="174"/>
      <c r="H65" s="174"/>
      <c r="I65" s="174"/>
      <c r="J65" s="175">
        <f>J234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104</v>
      </c>
      <c r="E66" s="174"/>
      <c r="F66" s="174"/>
      <c r="G66" s="174"/>
      <c r="H66" s="174"/>
      <c r="I66" s="174"/>
      <c r="J66" s="175">
        <f>J245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5"/>
      <c r="C67" s="166"/>
      <c r="D67" s="167" t="s">
        <v>105</v>
      </c>
      <c r="E67" s="168"/>
      <c r="F67" s="168"/>
      <c r="G67" s="168"/>
      <c r="H67" s="168"/>
      <c r="I67" s="168"/>
      <c r="J67" s="169">
        <f>J248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71"/>
      <c r="C68" s="172"/>
      <c r="D68" s="173" t="s">
        <v>106</v>
      </c>
      <c r="E68" s="174"/>
      <c r="F68" s="174"/>
      <c r="G68" s="174"/>
      <c r="H68" s="174"/>
      <c r="I68" s="174"/>
      <c r="J68" s="175">
        <f>J249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107</v>
      </c>
      <c r="E69" s="174"/>
      <c r="F69" s="174"/>
      <c r="G69" s="174"/>
      <c r="H69" s="174"/>
      <c r="I69" s="174"/>
      <c r="J69" s="175">
        <f>J301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108</v>
      </c>
      <c r="E70" s="174"/>
      <c r="F70" s="174"/>
      <c r="G70" s="174"/>
      <c r="H70" s="174"/>
      <c r="I70" s="174"/>
      <c r="J70" s="175">
        <f>J314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1"/>
      <c r="C71" s="172"/>
      <c r="D71" s="173" t="s">
        <v>109</v>
      </c>
      <c r="E71" s="174"/>
      <c r="F71" s="174"/>
      <c r="G71" s="174"/>
      <c r="H71" s="174"/>
      <c r="I71" s="174"/>
      <c r="J71" s="175">
        <f>J320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hidden="1"/>
    <row r="75" hidden="1"/>
    <row r="76" hidden="1"/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110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60" t="str">
        <f>E7</f>
        <v>Oprava čelní fasády - etapa 2</v>
      </c>
      <c r="F81" s="32"/>
      <c r="G81" s="32"/>
      <c r="H81" s="32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92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E9</f>
        <v>A - Pohled jižní</v>
      </c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F12</f>
        <v>Škroupova 209/13, Plzeň</v>
      </c>
      <c r="G85" s="40"/>
      <c r="H85" s="40"/>
      <c r="I85" s="32" t="s">
        <v>23</v>
      </c>
      <c r="J85" s="72" t="str">
        <f>IF(J12="","",J12)</f>
        <v>26. 2. 2023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5.65" customHeight="1">
      <c r="A87" s="38"/>
      <c r="B87" s="39"/>
      <c r="C87" s="32" t="s">
        <v>25</v>
      </c>
      <c r="D87" s="40"/>
      <c r="E87" s="40"/>
      <c r="F87" s="27" t="str">
        <f>E15</f>
        <v xml:space="preserve">Integrovaná střední škola živnostenská </v>
      </c>
      <c r="G87" s="40"/>
      <c r="H87" s="40"/>
      <c r="I87" s="32" t="s">
        <v>32</v>
      </c>
      <c r="J87" s="36" t="str">
        <f>E21</f>
        <v>Planteam, Na Výsluní 630, Líně - Sulkov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30</v>
      </c>
      <c r="D88" s="40"/>
      <c r="E88" s="40"/>
      <c r="F88" s="27" t="str">
        <f>IF(E18="","",E18)</f>
        <v>Vyplň údaj</v>
      </c>
      <c r="G88" s="40"/>
      <c r="H88" s="40"/>
      <c r="I88" s="32" t="s">
        <v>36</v>
      </c>
      <c r="J88" s="36" t="str">
        <f>E24</f>
        <v>Ing. Potužáková Irena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77"/>
      <c r="B90" s="178"/>
      <c r="C90" s="179" t="s">
        <v>111</v>
      </c>
      <c r="D90" s="180" t="s">
        <v>59</v>
      </c>
      <c r="E90" s="180" t="s">
        <v>55</v>
      </c>
      <c r="F90" s="180" t="s">
        <v>56</v>
      </c>
      <c r="G90" s="180" t="s">
        <v>112</v>
      </c>
      <c r="H90" s="180" t="s">
        <v>113</v>
      </c>
      <c r="I90" s="180" t="s">
        <v>114</v>
      </c>
      <c r="J90" s="180" t="s">
        <v>96</v>
      </c>
      <c r="K90" s="181" t="s">
        <v>115</v>
      </c>
      <c r="L90" s="182"/>
      <c r="M90" s="92" t="s">
        <v>19</v>
      </c>
      <c r="N90" s="93" t="s">
        <v>44</v>
      </c>
      <c r="O90" s="93" t="s">
        <v>116</v>
      </c>
      <c r="P90" s="93" t="s">
        <v>117</v>
      </c>
      <c r="Q90" s="93" t="s">
        <v>118</v>
      </c>
      <c r="R90" s="93" t="s">
        <v>119</v>
      </c>
      <c r="S90" s="93" t="s">
        <v>120</v>
      </c>
      <c r="T90" s="94" t="s">
        <v>121</v>
      </c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</row>
    <row r="91" s="2" customFormat="1" ht="22.8" customHeight="1">
      <c r="A91" s="38"/>
      <c r="B91" s="39"/>
      <c r="C91" s="99" t="s">
        <v>122</v>
      </c>
      <c r="D91" s="40"/>
      <c r="E91" s="40"/>
      <c r="F91" s="40"/>
      <c r="G91" s="40"/>
      <c r="H91" s="40"/>
      <c r="I91" s="40"/>
      <c r="J91" s="183">
        <f>BK91</f>
        <v>0</v>
      </c>
      <c r="K91" s="40"/>
      <c r="L91" s="44"/>
      <c r="M91" s="95"/>
      <c r="N91" s="184"/>
      <c r="O91" s="96"/>
      <c r="P91" s="185">
        <f>P92+P248</f>
        <v>0</v>
      </c>
      <c r="Q91" s="96"/>
      <c r="R91" s="185">
        <f>R92+R248</f>
        <v>83.696007724300003</v>
      </c>
      <c r="S91" s="96"/>
      <c r="T91" s="186">
        <f>T92+T248</f>
        <v>73.521154999999993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73</v>
      </c>
      <c r="AU91" s="17" t="s">
        <v>97</v>
      </c>
      <c r="BK91" s="187">
        <f>BK92+BK248</f>
        <v>0</v>
      </c>
    </row>
    <row r="92" s="12" customFormat="1" ht="25.92" customHeight="1">
      <c r="A92" s="12"/>
      <c r="B92" s="188"/>
      <c r="C92" s="189"/>
      <c r="D92" s="190" t="s">
        <v>73</v>
      </c>
      <c r="E92" s="191" t="s">
        <v>123</v>
      </c>
      <c r="F92" s="191" t="s">
        <v>124</v>
      </c>
      <c r="G92" s="189"/>
      <c r="H92" s="189"/>
      <c r="I92" s="192"/>
      <c r="J92" s="193">
        <f>BK92</f>
        <v>0</v>
      </c>
      <c r="K92" s="189"/>
      <c r="L92" s="194"/>
      <c r="M92" s="195"/>
      <c r="N92" s="196"/>
      <c r="O92" s="196"/>
      <c r="P92" s="197">
        <f>P93+P100+P188+P191+P234+P245</f>
        <v>0</v>
      </c>
      <c r="Q92" s="196"/>
      <c r="R92" s="197">
        <f>R93+R100+R188+R191+R234+R245</f>
        <v>80.614555452000005</v>
      </c>
      <c r="S92" s="196"/>
      <c r="T92" s="198">
        <f>T93+T100+T188+T191+T234+T245</f>
        <v>72.901259999999994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82</v>
      </c>
      <c r="AT92" s="200" t="s">
        <v>73</v>
      </c>
      <c r="AU92" s="200" t="s">
        <v>74</v>
      </c>
      <c r="AY92" s="199" t="s">
        <v>125</v>
      </c>
      <c r="BK92" s="201">
        <f>BK93+BK100+BK188+BK191+BK234+BK245</f>
        <v>0</v>
      </c>
    </row>
    <row r="93" s="12" customFormat="1" ht="22.8" customHeight="1">
      <c r="A93" s="12"/>
      <c r="B93" s="188"/>
      <c r="C93" s="189"/>
      <c r="D93" s="190" t="s">
        <v>73</v>
      </c>
      <c r="E93" s="202" t="s">
        <v>126</v>
      </c>
      <c r="F93" s="202" t="s">
        <v>127</v>
      </c>
      <c r="G93" s="189"/>
      <c r="H93" s="189"/>
      <c r="I93" s="192"/>
      <c r="J93" s="203">
        <f>BK93</f>
        <v>0</v>
      </c>
      <c r="K93" s="189"/>
      <c r="L93" s="194"/>
      <c r="M93" s="195"/>
      <c r="N93" s="196"/>
      <c r="O93" s="196"/>
      <c r="P93" s="197">
        <f>SUM(P94:P99)</f>
        <v>0</v>
      </c>
      <c r="Q93" s="196"/>
      <c r="R93" s="197">
        <f>SUM(R94:R99)</f>
        <v>36.226939999999999</v>
      </c>
      <c r="S93" s="196"/>
      <c r="T93" s="198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82</v>
      </c>
      <c r="AT93" s="200" t="s">
        <v>73</v>
      </c>
      <c r="AU93" s="200" t="s">
        <v>82</v>
      </c>
      <c r="AY93" s="199" t="s">
        <v>125</v>
      </c>
      <c r="BK93" s="201">
        <f>SUM(BK94:BK99)</f>
        <v>0</v>
      </c>
    </row>
    <row r="94" s="2" customFormat="1" ht="24.15" customHeight="1">
      <c r="A94" s="38"/>
      <c r="B94" s="39"/>
      <c r="C94" s="204" t="s">
        <v>82</v>
      </c>
      <c r="D94" s="204" t="s">
        <v>128</v>
      </c>
      <c r="E94" s="205" t="s">
        <v>129</v>
      </c>
      <c r="F94" s="206" t="s">
        <v>130</v>
      </c>
      <c r="G94" s="207" t="s">
        <v>131</v>
      </c>
      <c r="H94" s="208">
        <v>126</v>
      </c>
      <c r="I94" s="209"/>
      <c r="J94" s="210">
        <f>ROUND(I94*H94,2)</f>
        <v>0</v>
      </c>
      <c r="K94" s="206" t="s">
        <v>132</v>
      </c>
      <c r="L94" s="44"/>
      <c r="M94" s="211" t="s">
        <v>19</v>
      </c>
      <c r="N94" s="212" t="s">
        <v>45</v>
      </c>
      <c r="O94" s="84"/>
      <c r="P94" s="213">
        <f>O94*H94</f>
        <v>0</v>
      </c>
      <c r="Q94" s="213">
        <v>0.082189999999999999</v>
      </c>
      <c r="R94" s="213">
        <f>Q94*H94</f>
        <v>10.35594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133</v>
      </c>
      <c r="AT94" s="215" t="s">
        <v>128</v>
      </c>
      <c r="AU94" s="215" t="s">
        <v>84</v>
      </c>
      <c r="AY94" s="17" t="s">
        <v>125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82</v>
      </c>
      <c r="BK94" s="216">
        <f>ROUND(I94*H94,2)</f>
        <v>0</v>
      </c>
      <c r="BL94" s="17" t="s">
        <v>133</v>
      </c>
      <c r="BM94" s="215" t="s">
        <v>134</v>
      </c>
    </row>
    <row r="95" s="2" customFormat="1">
      <c r="A95" s="38"/>
      <c r="B95" s="39"/>
      <c r="C95" s="40"/>
      <c r="D95" s="217" t="s">
        <v>135</v>
      </c>
      <c r="E95" s="40"/>
      <c r="F95" s="218" t="s">
        <v>136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135</v>
      </c>
      <c r="AU95" s="17" t="s">
        <v>84</v>
      </c>
    </row>
    <row r="96" s="13" customFormat="1">
      <c r="A96" s="13"/>
      <c r="B96" s="222"/>
      <c r="C96" s="223"/>
      <c r="D96" s="224" t="s">
        <v>137</v>
      </c>
      <c r="E96" s="225" t="s">
        <v>19</v>
      </c>
      <c r="F96" s="226" t="s">
        <v>138</v>
      </c>
      <c r="G96" s="223"/>
      <c r="H96" s="227">
        <v>126</v>
      </c>
      <c r="I96" s="228"/>
      <c r="J96" s="223"/>
      <c r="K96" s="223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137</v>
      </c>
      <c r="AU96" s="233" t="s">
        <v>84</v>
      </c>
      <c r="AV96" s="13" t="s">
        <v>84</v>
      </c>
      <c r="AW96" s="13" t="s">
        <v>35</v>
      </c>
      <c r="AX96" s="13" t="s">
        <v>74</v>
      </c>
      <c r="AY96" s="233" t="s">
        <v>125</v>
      </c>
    </row>
    <row r="97" s="14" customFormat="1">
      <c r="A97" s="14"/>
      <c r="B97" s="234"/>
      <c r="C97" s="235"/>
      <c r="D97" s="224" t="s">
        <v>137</v>
      </c>
      <c r="E97" s="236" t="s">
        <v>19</v>
      </c>
      <c r="F97" s="237" t="s">
        <v>139</v>
      </c>
      <c r="G97" s="235"/>
      <c r="H97" s="238">
        <v>126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137</v>
      </c>
      <c r="AU97" s="244" t="s">
        <v>84</v>
      </c>
      <c r="AV97" s="14" t="s">
        <v>133</v>
      </c>
      <c r="AW97" s="14" t="s">
        <v>35</v>
      </c>
      <c r="AX97" s="14" t="s">
        <v>82</v>
      </c>
      <c r="AY97" s="244" t="s">
        <v>125</v>
      </c>
    </row>
    <row r="98" s="2" customFormat="1" ht="24.15" customHeight="1">
      <c r="A98" s="38"/>
      <c r="B98" s="39"/>
      <c r="C98" s="204" t="s">
        <v>84</v>
      </c>
      <c r="D98" s="204" t="s">
        <v>128</v>
      </c>
      <c r="E98" s="205" t="s">
        <v>140</v>
      </c>
      <c r="F98" s="206" t="s">
        <v>141</v>
      </c>
      <c r="G98" s="207" t="s">
        <v>142</v>
      </c>
      <c r="H98" s="208">
        <v>100</v>
      </c>
      <c r="I98" s="209"/>
      <c r="J98" s="210">
        <f>ROUND(I98*H98,2)</f>
        <v>0</v>
      </c>
      <c r="K98" s="206" t="s">
        <v>132</v>
      </c>
      <c r="L98" s="44"/>
      <c r="M98" s="211" t="s">
        <v>19</v>
      </c>
      <c r="N98" s="212" t="s">
        <v>45</v>
      </c>
      <c r="O98" s="84"/>
      <c r="P98" s="213">
        <f>O98*H98</f>
        <v>0</v>
      </c>
      <c r="Q98" s="213">
        <v>0.25871</v>
      </c>
      <c r="R98" s="213">
        <f>Q98*H98</f>
        <v>25.870999999999999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133</v>
      </c>
      <c r="AT98" s="215" t="s">
        <v>128</v>
      </c>
      <c r="AU98" s="215" t="s">
        <v>84</v>
      </c>
      <c r="AY98" s="17" t="s">
        <v>125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82</v>
      </c>
      <c r="BK98" s="216">
        <f>ROUND(I98*H98,2)</f>
        <v>0</v>
      </c>
      <c r="BL98" s="17" t="s">
        <v>133</v>
      </c>
      <c r="BM98" s="215" t="s">
        <v>143</v>
      </c>
    </row>
    <row r="99" s="2" customFormat="1">
      <c r="A99" s="38"/>
      <c r="B99" s="39"/>
      <c r="C99" s="40"/>
      <c r="D99" s="217" t="s">
        <v>135</v>
      </c>
      <c r="E99" s="40"/>
      <c r="F99" s="218" t="s">
        <v>144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135</v>
      </c>
      <c r="AU99" s="17" t="s">
        <v>84</v>
      </c>
    </row>
    <row r="100" s="12" customFormat="1" ht="22.8" customHeight="1">
      <c r="A100" s="12"/>
      <c r="B100" s="188"/>
      <c r="C100" s="189"/>
      <c r="D100" s="190" t="s">
        <v>73</v>
      </c>
      <c r="E100" s="202" t="s">
        <v>145</v>
      </c>
      <c r="F100" s="202" t="s">
        <v>146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SUM(P101:P187)</f>
        <v>0</v>
      </c>
      <c r="Q100" s="196"/>
      <c r="R100" s="197">
        <f>SUM(R101:R187)</f>
        <v>44.387615452000006</v>
      </c>
      <c r="S100" s="196"/>
      <c r="T100" s="198">
        <f>SUM(T101:T187)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82</v>
      </c>
      <c r="AT100" s="200" t="s">
        <v>73</v>
      </c>
      <c r="AU100" s="200" t="s">
        <v>82</v>
      </c>
      <c r="AY100" s="199" t="s">
        <v>125</v>
      </c>
      <c r="BK100" s="201">
        <f>SUM(BK101:BK187)</f>
        <v>0</v>
      </c>
    </row>
    <row r="101" s="2" customFormat="1" ht="37.8" customHeight="1">
      <c r="A101" s="38"/>
      <c r="B101" s="39"/>
      <c r="C101" s="204" t="s">
        <v>126</v>
      </c>
      <c r="D101" s="204" t="s">
        <v>128</v>
      </c>
      <c r="E101" s="205" t="s">
        <v>147</v>
      </c>
      <c r="F101" s="206" t="s">
        <v>148</v>
      </c>
      <c r="G101" s="207" t="s">
        <v>142</v>
      </c>
      <c r="H101" s="208">
        <v>84</v>
      </c>
      <c r="I101" s="209"/>
      <c r="J101" s="210">
        <f>ROUND(I101*H101,2)</f>
        <v>0</v>
      </c>
      <c r="K101" s="206" t="s">
        <v>132</v>
      </c>
      <c r="L101" s="44"/>
      <c r="M101" s="211" t="s">
        <v>19</v>
      </c>
      <c r="N101" s="212" t="s">
        <v>45</v>
      </c>
      <c r="O101" s="84"/>
      <c r="P101" s="213">
        <f>O101*H101</f>
        <v>0</v>
      </c>
      <c r="Q101" s="213">
        <v>0.0043839999999999999</v>
      </c>
      <c r="R101" s="213">
        <f>Q101*H101</f>
        <v>0.36825599999999997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133</v>
      </c>
      <c r="AT101" s="215" t="s">
        <v>128</v>
      </c>
      <c r="AU101" s="215" t="s">
        <v>84</v>
      </c>
      <c r="AY101" s="17" t="s">
        <v>125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82</v>
      </c>
      <c r="BK101" s="216">
        <f>ROUND(I101*H101,2)</f>
        <v>0</v>
      </c>
      <c r="BL101" s="17" t="s">
        <v>133</v>
      </c>
      <c r="BM101" s="215" t="s">
        <v>149</v>
      </c>
    </row>
    <row r="102" s="2" customFormat="1">
      <c r="A102" s="38"/>
      <c r="B102" s="39"/>
      <c r="C102" s="40"/>
      <c r="D102" s="217" t="s">
        <v>135</v>
      </c>
      <c r="E102" s="40"/>
      <c r="F102" s="218" t="s">
        <v>150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135</v>
      </c>
      <c r="AU102" s="17" t="s">
        <v>84</v>
      </c>
    </row>
    <row r="103" s="13" customFormat="1">
      <c r="A103" s="13"/>
      <c r="B103" s="222"/>
      <c r="C103" s="223"/>
      <c r="D103" s="224" t="s">
        <v>137</v>
      </c>
      <c r="E103" s="225" t="s">
        <v>19</v>
      </c>
      <c r="F103" s="226" t="s">
        <v>151</v>
      </c>
      <c r="G103" s="223"/>
      <c r="H103" s="227">
        <v>84</v>
      </c>
      <c r="I103" s="228"/>
      <c r="J103" s="223"/>
      <c r="K103" s="223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137</v>
      </c>
      <c r="AU103" s="233" t="s">
        <v>84</v>
      </c>
      <c r="AV103" s="13" t="s">
        <v>84</v>
      </c>
      <c r="AW103" s="13" t="s">
        <v>35</v>
      </c>
      <c r="AX103" s="13" t="s">
        <v>74</v>
      </c>
      <c r="AY103" s="233" t="s">
        <v>125</v>
      </c>
    </row>
    <row r="104" s="14" customFormat="1">
      <c r="A104" s="14"/>
      <c r="B104" s="234"/>
      <c r="C104" s="235"/>
      <c r="D104" s="224" t="s">
        <v>137</v>
      </c>
      <c r="E104" s="236" t="s">
        <v>19</v>
      </c>
      <c r="F104" s="237" t="s">
        <v>139</v>
      </c>
      <c r="G104" s="235"/>
      <c r="H104" s="238">
        <v>84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137</v>
      </c>
      <c r="AU104" s="244" t="s">
        <v>84</v>
      </c>
      <c r="AV104" s="14" t="s">
        <v>133</v>
      </c>
      <c r="AW104" s="14" t="s">
        <v>35</v>
      </c>
      <c r="AX104" s="14" t="s">
        <v>82</v>
      </c>
      <c r="AY104" s="244" t="s">
        <v>125</v>
      </c>
    </row>
    <row r="105" s="2" customFormat="1" ht="33" customHeight="1">
      <c r="A105" s="38"/>
      <c r="B105" s="39"/>
      <c r="C105" s="204" t="s">
        <v>133</v>
      </c>
      <c r="D105" s="204" t="s">
        <v>128</v>
      </c>
      <c r="E105" s="205" t="s">
        <v>152</v>
      </c>
      <c r="F105" s="206" t="s">
        <v>153</v>
      </c>
      <c r="G105" s="207" t="s">
        <v>142</v>
      </c>
      <c r="H105" s="208">
        <v>798.17100000000005</v>
      </c>
      <c r="I105" s="209"/>
      <c r="J105" s="210">
        <f>ROUND(I105*H105,2)</f>
        <v>0</v>
      </c>
      <c r="K105" s="206" t="s">
        <v>132</v>
      </c>
      <c r="L105" s="44"/>
      <c r="M105" s="211" t="s">
        <v>19</v>
      </c>
      <c r="N105" s="212" t="s">
        <v>45</v>
      </c>
      <c r="O105" s="84"/>
      <c r="P105" s="213">
        <f>O105*H105</f>
        <v>0</v>
      </c>
      <c r="Q105" s="213">
        <v>0.0073499999999999998</v>
      </c>
      <c r="R105" s="213">
        <f>Q105*H105</f>
        <v>5.8665568500000003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133</v>
      </c>
      <c r="AT105" s="215" t="s">
        <v>128</v>
      </c>
      <c r="AU105" s="215" t="s">
        <v>84</v>
      </c>
      <c r="AY105" s="17" t="s">
        <v>125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82</v>
      </c>
      <c r="BK105" s="216">
        <f>ROUND(I105*H105,2)</f>
        <v>0</v>
      </c>
      <c r="BL105" s="17" t="s">
        <v>133</v>
      </c>
      <c r="BM105" s="215" t="s">
        <v>154</v>
      </c>
    </row>
    <row r="106" s="2" customFormat="1">
      <c r="A106" s="38"/>
      <c r="B106" s="39"/>
      <c r="C106" s="40"/>
      <c r="D106" s="217" t="s">
        <v>135</v>
      </c>
      <c r="E106" s="40"/>
      <c r="F106" s="218" t="s">
        <v>155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135</v>
      </c>
      <c r="AU106" s="17" t="s">
        <v>84</v>
      </c>
    </row>
    <row r="107" s="13" customFormat="1">
      <c r="A107" s="13"/>
      <c r="B107" s="222"/>
      <c r="C107" s="223"/>
      <c r="D107" s="224" t="s">
        <v>137</v>
      </c>
      <c r="E107" s="225" t="s">
        <v>19</v>
      </c>
      <c r="F107" s="226" t="s">
        <v>156</v>
      </c>
      <c r="G107" s="223"/>
      <c r="H107" s="227">
        <v>798.17100000000005</v>
      </c>
      <c r="I107" s="228"/>
      <c r="J107" s="223"/>
      <c r="K107" s="223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137</v>
      </c>
      <c r="AU107" s="233" t="s">
        <v>84</v>
      </c>
      <c r="AV107" s="13" t="s">
        <v>84</v>
      </c>
      <c r="AW107" s="13" t="s">
        <v>35</v>
      </c>
      <c r="AX107" s="13" t="s">
        <v>82</v>
      </c>
      <c r="AY107" s="233" t="s">
        <v>125</v>
      </c>
    </row>
    <row r="108" s="2" customFormat="1" ht="37.8" customHeight="1">
      <c r="A108" s="38"/>
      <c r="B108" s="39"/>
      <c r="C108" s="204" t="s">
        <v>157</v>
      </c>
      <c r="D108" s="204" t="s">
        <v>128</v>
      </c>
      <c r="E108" s="205" t="s">
        <v>158</v>
      </c>
      <c r="F108" s="206" t="s">
        <v>159</v>
      </c>
      <c r="G108" s="207" t="s">
        <v>142</v>
      </c>
      <c r="H108" s="208">
        <v>53.978000000000002</v>
      </c>
      <c r="I108" s="209"/>
      <c r="J108" s="210">
        <f>ROUND(I108*H108,2)</f>
        <v>0</v>
      </c>
      <c r="K108" s="206" t="s">
        <v>132</v>
      </c>
      <c r="L108" s="44"/>
      <c r="M108" s="211" t="s">
        <v>19</v>
      </c>
      <c r="N108" s="212" t="s">
        <v>45</v>
      </c>
      <c r="O108" s="84"/>
      <c r="P108" s="213">
        <f>O108*H108</f>
        <v>0</v>
      </c>
      <c r="Q108" s="213">
        <v>0.0049399999999999999</v>
      </c>
      <c r="R108" s="213">
        <f>Q108*H108</f>
        <v>0.26665132000000002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133</v>
      </c>
      <c r="AT108" s="215" t="s">
        <v>128</v>
      </c>
      <c r="AU108" s="215" t="s">
        <v>84</v>
      </c>
      <c r="AY108" s="17" t="s">
        <v>125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82</v>
      </c>
      <c r="BK108" s="216">
        <f>ROUND(I108*H108,2)</f>
        <v>0</v>
      </c>
      <c r="BL108" s="17" t="s">
        <v>133</v>
      </c>
      <c r="BM108" s="215" t="s">
        <v>160</v>
      </c>
    </row>
    <row r="109" s="2" customFormat="1">
      <c r="A109" s="38"/>
      <c r="B109" s="39"/>
      <c r="C109" s="40"/>
      <c r="D109" s="217" t="s">
        <v>135</v>
      </c>
      <c r="E109" s="40"/>
      <c r="F109" s="218" t="s">
        <v>161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135</v>
      </c>
      <c r="AU109" s="17" t="s">
        <v>84</v>
      </c>
    </row>
    <row r="110" s="13" customFormat="1">
      <c r="A110" s="13"/>
      <c r="B110" s="222"/>
      <c r="C110" s="223"/>
      <c r="D110" s="224" t="s">
        <v>137</v>
      </c>
      <c r="E110" s="225" t="s">
        <v>19</v>
      </c>
      <c r="F110" s="226" t="s">
        <v>162</v>
      </c>
      <c r="G110" s="223"/>
      <c r="H110" s="227">
        <v>53.978000000000002</v>
      </c>
      <c r="I110" s="228"/>
      <c r="J110" s="223"/>
      <c r="K110" s="223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137</v>
      </c>
      <c r="AU110" s="233" t="s">
        <v>84</v>
      </c>
      <c r="AV110" s="13" t="s">
        <v>84</v>
      </c>
      <c r="AW110" s="13" t="s">
        <v>35</v>
      </c>
      <c r="AX110" s="13" t="s">
        <v>74</v>
      </c>
      <c r="AY110" s="233" t="s">
        <v>125</v>
      </c>
    </row>
    <row r="111" s="14" customFormat="1">
      <c r="A111" s="14"/>
      <c r="B111" s="234"/>
      <c r="C111" s="235"/>
      <c r="D111" s="224" t="s">
        <v>137</v>
      </c>
      <c r="E111" s="236" t="s">
        <v>19</v>
      </c>
      <c r="F111" s="237" t="s">
        <v>139</v>
      </c>
      <c r="G111" s="235"/>
      <c r="H111" s="238">
        <v>53.978000000000002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137</v>
      </c>
      <c r="AU111" s="244" t="s">
        <v>84</v>
      </c>
      <c r="AV111" s="14" t="s">
        <v>133</v>
      </c>
      <c r="AW111" s="14" t="s">
        <v>35</v>
      </c>
      <c r="AX111" s="14" t="s">
        <v>82</v>
      </c>
      <c r="AY111" s="244" t="s">
        <v>125</v>
      </c>
    </row>
    <row r="112" s="2" customFormat="1" ht="37.8" customHeight="1">
      <c r="A112" s="38"/>
      <c r="B112" s="39"/>
      <c r="C112" s="204" t="s">
        <v>145</v>
      </c>
      <c r="D112" s="204" t="s">
        <v>128</v>
      </c>
      <c r="E112" s="205" t="s">
        <v>163</v>
      </c>
      <c r="F112" s="206" t="s">
        <v>164</v>
      </c>
      <c r="G112" s="207" t="s">
        <v>142</v>
      </c>
      <c r="H112" s="208">
        <v>305.69999999999999</v>
      </c>
      <c r="I112" s="209"/>
      <c r="J112" s="210">
        <f>ROUND(I112*H112,2)</f>
        <v>0</v>
      </c>
      <c r="K112" s="206" t="s">
        <v>132</v>
      </c>
      <c r="L112" s="44"/>
      <c r="M112" s="211" t="s">
        <v>19</v>
      </c>
      <c r="N112" s="212" t="s">
        <v>45</v>
      </c>
      <c r="O112" s="84"/>
      <c r="P112" s="213">
        <f>O112*H112</f>
        <v>0</v>
      </c>
      <c r="Q112" s="213">
        <v>0.0043839999999999999</v>
      </c>
      <c r="R112" s="213">
        <f>Q112*H112</f>
        <v>1.3401888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133</v>
      </c>
      <c r="AT112" s="215" t="s">
        <v>128</v>
      </c>
      <c r="AU112" s="215" t="s">
        <v>84</v>
      </c>
      <c r="AY112" s="17" t="s">
        <v>125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82</v>
      </c>
      <c r="BK112" s="216">
        <f>ROUND(I112*H112,2)</f>
        <v>0</v>
      </c>
      <c r="BL112" s="17" t="s">
        <v>133</v>
      </c>
      <c r="BM112" s="215" t="s">
        <v>165</v>
      </c>
    </row>
    <row r="113" s="2" customFormat="1">
      <c r="A113" s="38"/>
      <c r="B113" s="39"/>
      <c r="C113" s="40"/>
      <c r="D113" s="217" t="s">
        <v>135</v>
      </c>
      <c r="E113" s="40"/>
      <c r="F113" s="218" t="s">
        <v>166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135</v>
      </c>
      <c r="AU113" s="17" t="s">
        <v>84</v>
      </c>
    </row>
    <row r="114" s="13" customFormat="1">
      <c r="A114" s="13"/>
      <c r="B114" s="222"/>
      <c r="C114" s="223"/>
      <c r="D114" s="224" t="s">
        <v>137</v>
      </c>
      <c r="E114" s="225" t="s">
        <v>19</v>
      </c>
      <c r="F114" s="226" t="s">
        <v>167</v>
      </c>
      <c r="G114" s="223"/>
      <c r="H114" s="227">
        <v>305.69999999999999</v>
      </c>
      <c r="I114" s="228"/>
      <c r="J114" s="223"/>
      <c r="K114" s="223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137</v>
      </c>
      <c r="AU114" s="233" t="s">
        <v>84</v>
      </c>
      <c r="AV114" s="13" t="s">
        <v>84</v>
      </c>
      <c r="AW114" s="13" t="s">
        <v>35</v>
      </c>
      <c r="AX114" s="13" t="s">
        <v>82</v>
      </c>
      <c r="AY114" s="233" t="s">
        <v>125</v>
      </c>
    </row>
    <row r="115" s="2" customFormat="1" ht="24.15" customHeight="1">
      <c r="A115" s="38"/>
      <c r="B115" s="39"/>
      <c r="C115" s="204" t="s">
        <v>168</v>
      </c>
      <c r="D115" s="204" t="s">
        <v>128</v>
      </c>
      <c r="E115" s="205" t="s">
        <v>169</v>
      </c>
      <c r="F115" s="206" t="s">
        <v>170</v>
      </c>
      <c r="G115" s="207" t="s">
        <v>142</v>
      </c>
      <c r="H115" s="208">
        <v>237.53999999999999</v>
      </c>
      <c r="I115" s="209"/>
      <c r="J115" s="210">
        <f>ROUND(I115*H115,2)</f>
        <v>0</v>
      </c>
      <c r="K115" s="206" t="s">
        <v>132</v>
      </c>
      <c r="L115" s="44"/>
      <c r="M115" s="211" t="s">
        <v>19</v>
      </c>
      <c r="N115" s="212" t="s">
        <v>45</v>
      </c>
      <c r="O115" s="84"/>
      <c r="P115" s="213">
        <f>O115*H115</f>
        <v>0</v>
      </c>
      <c r="Q115" s="213">
        <v>0.00013999999999999999</v>
      </c>
      <c r="R115" s="213">
        <f>Q115*H115</f>
        <v>0.033255599999999996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133</v>
      </c>
      <c r="AT115" s="215" t="s">
        <v>128</v>
      </c>
      <c r="AU115" s="215" t="s">
        <v>84</v>
      </c>
      <c r="AY115" s="17" t="s">
        <v>125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82</v>
      </c>
      <c r="BK115" s="216">
        <f>ROUND(I115*H115,2)</f>
        <v>0</v>
      </c>
      <c r="BL115" s="17" t="s">
        <v>133</v>
      </c>
      <c r="BM115" s="215" t="s">
        <v>171</v>
      </c>
    </row>
    <row r="116" s="2" customFormat="1">
      <c r="A116" s="38"/>
      <c r="B116" s="39"/>
      <c r="C116" s="40"/>
      <c r="D116" s="217" t="s">
        <v>135</v>
      </c>
      <c r="E116" s="40"/>
      <c r="F116" s="218" t="s">
        <v>172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135</v>
      </c>
      <c r="AU116" s="17" t="s">
        <v>84</v>
      </c>
    </row>
    <row r="117" s="13" customFormat="1">
      <c r="A117" s="13"/>
      <c r="B117" s="222"/>
      <c r="C117" s="223"/>
      <c r="D117" s="224" t="s">
        <v>137</v>
      </c>
      <c r="E117" s="225" t="s">
        <v>19</v>
      </c>
      <c r="F117" s="226" t="s">
        <v>173</v>
      </c>
      <c r="G117" s="223"/>
      <c r="H117" s="227">
        <v>237.53999999999999</v>
      </c>
      <c r="I117" s="228"/>
      <c r="J117" s="223"/>
      <c r="K117" s="223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137</v>
      </c>
      <c r="AU117" s="233" t="s">
        <v>84</v>
      </c>
      <c r="AV117" s="13" t="s">
        <v>84</v>
      </c>
      <c r="AW117" s="13" t="s">
        <v>35</v>
      </c>
      <c r="AX117" s="13" t="s">
        <v>82</v>
      </c>
      <c r="AY117" s="233" t="s">
        <v>125</v>
      </c>
    </row>
    <row r="118" s="2" customFormat="1" ht="62.7" customHeight="1">
      <c r="A118" s="38"/>
      <c r="B118" s="39"/>
      <c r="C118" s="204" t="s">
        <v>174</v>
      </c>
      <c r="D118" s="204" t="s">
        <v>128</v>
      </c>
      <c r="E118" s="205" t="s">
        <v>175</v>
      </c>
      <c r="F118" s="206" t="s">
        <v>176</v>
      </c>
      <c r="G118" s="207" t="s">
        <v>142</v>
      </c>
      <c r="H118" s="208">
        <v>129.94</v>
      </c>
      <c r="I118" s="209"/>
      <c r="J118" s="210">
        <f>ROUND(I118*H118,2)</f>
        <v>0</v>
      </c>
      <c r="K118" s="206" t="s">
        <v>132</v>
      </c>
      <c r="L118" s="44"/>
      <c r="M118" s="211" t="s">
        <v>19</v>
      </c>
      <c r="N118" s="212" t="s">
        <v>45</v>
      </c>
      <c r="O118" s="84"/>
      <c r="P118" s="213">
        <f>O118*H118</f>
        <v>0</v>
      </c>
      <c r="Q118" s="213">
        <v>0.0083532999999999993</v>
      </c>
      <c r="R118" s="213">
        <f>Q118*H118</f>
        <v>1.0854278019999999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133</v>
      </c>
      <c r="AT118" s="215" t="s">
        <v>128</v>
      </c>
      <c r="AU118" s="215" t="s">
        <v>84</v>
      </c>
      <c r="AY118" s="17" t="s">
        <v>125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82</v>
      </c>
      <c r="BK118" s="216">
        <f>ROUND(I118*H118,2)</f>
        <v>0</v>
      </c>
      <c r="BL118" s="17" t="s">
        <v>133</v>
      </c>
      <c r="BM118" s="215" t="s">
        <v>177</v>
      </c>
    </row>
    <row r="119" s="2" customFormat="1">
      <c r="A119" s="38"/>
      <c r="B119" s="39"/>
      <c r="C119" s="40"/>
      <c r="D119" s="217" t="s">
        <v>135</v>
      </c>
      <c r="E119" s="40"/>
      <c r="F119" s="218" t="s">
        <v>178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135</v>
      </c>
      <c r="AU119" s="17" t="s">
        <v>84</v>
      </c>
    </row>
    <row r="120" s="13" customFormat="1">
      <c r="A120" s="13"/>
      <c r="B120" s="222"/>
      <c r="C120" s="223"/>
      <c r="D120" s="224" t="s">
        <v>137</v>
      </c>
      <c r="E120" s="225" t="s">
        <v>19</v>
      </c>
      <c r="F120" s="226" t="s">
        <v>179</v>
      </c>
      <c r="G120" s="223"/>
      <c r="H120" s="227">
        <v>107.52</v>
      </c>
      <c r="I120" s="228"/>
      <c r="J120" s="223"/>
      <c r="K120" s="223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137</v>
      </c>
      <c r="AU120" s="233" t="s">
        <v>84</v>
      </c>
      <c r="AV120" s="13" t="s">
        <v>84</v>
      </c>
      <c r="AW120" s="13" t="s">
        <v>35</v>
      </c>
      <c r="AX120" s="13" t="s">
        <v>74</v>
      </c>
      <c r="AY120" s="233" t="s">
        <v>125</v>
      </c>
    </row>
    <row r="121" s="13" customFormat="1">
      <c r="A121" s="13"/>
      <c r="B121" s="222"/>
      <c r="C121" s="223"/>
      <c r="D121" s="224" t="s">
        <v>137</v>
      </c>
      <c r="E121" s="225" t="s">
        <v>19</v>
      </c>
      <c r="F121" s="226" t="s">
        <v>180</v>
      </c>
      <c r="G121" s="223"/>
      <c r="H121" s="227">
        <v>19.440000000000001</v>
      </c>
      <c r="I121" s="228"/>
      <c r="J121" s="223"/>
      <c r="K121" s="223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137</v>
      </c>
      <c r="AU121" s="233" t="s">
        <v>84</v>
      </c>
      <c r="AV121" s="13" t="s">
        <v>84</v>
      </c>
      <c r="AW121" s="13" t="s">
        <v>35</v>
      </c>
      <c r="AX121" s="13" t="s">
        <v>74</v>
      </c>
      <c r="AY121" s="233" t="s">
        <v>125</v>
      </c>
    </row>
    <row r="122" s="13" customFormat="1">
      <c r="A122" s="13"/>
      <c r="B122" s="222"/>
      <c r="C122" s="223"/>
      <c r="D122" s="224" t="s">
        <v>137</v>
      </c>
      <c r="E122" s="225" t="s">
        <v>19</v>
      </c>
      <c r="F122" s="226" t="s">
        <v>181</v>
      </c>
      <c r="G122" s="223"/>
      <c r="H122" s="227">
        <v>2.98</v>
      </c>
      <c r="I122" s="228"/>
      <c r="J122" s="223"/>
      <c r="K122" s="223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137</v>
      </c>
      <c r="AU122" s="233" t="s">
        <v>84</v>
      </c>
      <c r="AV122" s="13" t="s">
        <v>84</v>
      </c>
      <c r="AW122" s="13" t="s">
        <v>35</v>
      </c>
      <c r="AX122" s="13" t="s">
        <v>74</v>
      </c>
      <c r="AY122" s="233" t="s">
        <v>125</v>
      </c>
    </row>
    <row r="123" s="14" customFormat="1">
      <c r="A123" s="14"/>
      <c r="B123" s="234"/>
      <c r="C123" s="235"/>
      <c r="D123" s="224" t="s">
        <v>137</v>
      </c>
      <c r="E123" s="236" t="s">
        <v>19</v>
      </c>
      <c r="F123" s="237" t="s">
        <v>139</v>
      </c>
      <c r="G123" s="235"/>
      <c r="H123" s="238">
        <v>129.94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137</v>
      </c>
      <c r="AU123" s="244" t="s">
        <v>84</v>
      </c>
      <c r="AV123" s="14" t="s">
        <v>133</v>
      </c>
      <c r="AW123" s="14" t="s">
        <v>35</v>
      </c>
      <c r="AX123" s="14" t="s">
        <v>82</v>
      </c>
      <c r="AY123" s="244" t="s">
        <v>125</v>
      </c>
    </row>
    <row r="124" s="2" customFormat="1" ht="24.15" customHeight="1">
      <c r="A124" s="38"/>
      <c r="B124" s="39"/>
      <c r="C124" s="245" t="s">
        <v>182</v>
      </c>
      <c r="D124" s="245" t="s">
        <v>183</v>
      </c>
      <c r="E124" s="246" t="s">
        <v>184</v>
      </c>
      <c r="F124" s="247" t="s">
        <v>185</v>
      </c>
      <c r="G124" s="248" t="s">
        <v>142</v>
      </c>
      <c r="H124" s="249">
        <v>136.43700000000001</v>
      </c>
      <c r="I124" s="250"/>
      <c r="J124" s="251">
        <f>ROUND(I124*H124,2)</f>
        <v>0</v>
      </c>
      <c r="K124" s="247" t="s">
        <v>132</v>
      </c>
      <c r="L124" s="252"/>
      <c r="M124" s="253" t="s">
        <v>19</v>
      </c>
      <c r="N124" s="254" t="s">
        <v>45</v>
      </c>
      <c r="O124" s="84"/>
      <c r="P124" s="213">
        <f>O124*H124</f>
        <v>0</v>
      </c>
      <c r="Q124" s="213">
        <v>0.0011999999999999999</v>
      </c>
      <c r="R124" s="213">
        <f>Q124*H124</f>
        <v>0.16372439999999999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174</v>
      </c>
      <c r="AT124" s="215" t="s">
        <v>183</v>
      </c>
      <c r="AU124" s="215" t="s">
        <v>84</v>
      </c>
      <c r="AY124" s="17" t="s">
        <v>125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82</v>
      </c>
      <c r="BK124" s="216">
        <f>ROUND(I124*H124,2)</f>
        <v>0</v>
      </c>
      <c r="BL124" s="17" t="s">
        <v>133</v>
      </c>
      <c r="BM124" s="215" t="s">
        <v>186</v>
      </c>
    </row>
    <row r="125" s="13" customFormat="1">
      <c r="A125" s="13"/>
      <c r="B125" s="222"/>
      <c r="C125" s="223"/>
      <c r="D125" s="224" t="s">
        <v>137</v>
      </c>
      <c r="E125" s="225" t="s">
        <v>19</v>
      </c>
      <c r="F125" s="226" t="s">
        <v>187</v>
      </c>
      <c r="G125" s="223"/>
      <c r="H125" s="227">
        <v>136.43700000000001</v>
      </c>
      <c r="I125" s="228"/>
      <c r="J125" s="223"/>
      <c r="K125" s="223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137</v>
      </c>
      <c r="AU125" s="233" t="s">
        <v>84</v>
      </c>
      <c r="AV125" s="13" t="s">
        <v>84</v>
      </c>
      <c r="AW125" s="13" t="s">
        <v>35</v>
      </c>
      <c r="AX125" s="13" t="s">
        <v>82</v>
      </c>
      <c r="AY125" s="233" t="s">
        <v>125</v>
      </c>
    </row>
    <row r="126" s="2" customFormat="1" ht="49.05" customHeight="1">
      <c r="A126" s="38"/>
      <c r="B126" s="39"/>
      <c r="C126" s="204" t="s">
        <v>188</v>
      </c>
      <c r="D126" s="204" t="s">
        <v>128</v>
      </c>
      <c r="E126" s="205" t="s">
        <v>189</v>
      </c>
      <c r="F126" s="206" t="s">
        <v>190</v>
      </c>
      <c r="G126" s="207" t="s">
        <v>131</v>
      </c>
      <c r="H126" s="208">
        <v>305.69999999999999</v>
      </c>
      <c r="I126" s="209"/>
      <c r="J126" s="210">
        <f>ROUND(I126*H126,2)</f>
        <v>0</v>
      </c>
      <c r="K126" s="206" t="s">
        <v>132</v>
      </c>
      <c r="L126" s="44"/>
      <c r="M126" s="211" t="s">
        <v>19</v>
      </c>
      <c r="N126" s="212" t="s">
        <v>45</v>
      </c>
      <c r="O126" s="84"/>
      <c r="P126" s="213">
        <f>O126*H126</f>
        <v>0</v>
      </c>
      <c r="Q126" s="213">
        <v>0.0033899999999999998</v>
      </c>
      <c r="R126" s="213">
        <f>Q126*H126</f>
        <v>1.0363229999999999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133</v>
      </c>
      <c r="AT126" s="215" t="s">
        <v>128</v>
      </c>
      <c r="AU126" s="215" t="s">
        <v>84</v>
      </c>
      <c r="AY126" s="17" t="s">
        <v>125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82</v>
      </c>
      <c r="BK126" s="216">
        <f>ROUND(I126*H126,2)</f>
        <v>0</v>
      </c>
      <c r="BL126" s="17" t="s">
        <v>133</v>
      </c>
      <c r="BM126" s="215" t="s">
        <v>191</v>
      </c>
    </row>
    <row r="127" s="2" customFormat="1">
      <c r="A127" s="38"/>
      <c r="B127" s="39"/>
      <c r="C127" s="40"/>
      <c r="D127" s="217" t="s">
        <v>135</v>
      </c>
      <c r="E127" s="40"/>
      <c r="F127" s="218" t="s">
        <v>192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135</v>
      </c>
      <c r="AU127" s="17" t="s">
        <v>84</v>
      </c>
    </row>
    <row r="128" s="13" customFormat="1">
      <c r="A128" s="13"/>
      <c r="B128" s="222"/>
      <c r="C128" s="223"/>
      <c r="D128" s="224" t="s">
        <v>137</v>
      </c>
      <c r="E128" s="225" t="s">
        <v>19</v>
      </c>
      <c r="F128" s="226" t="s">
        <v>193</v>
      </c>
      <c r="G128" s="223"/>
      <c r="H128" s="227">
        <v>305.69999999999999</v>
      </c>
      <c r="I128" s="228"/>
      <c r="J128" s="223"/>
      <c r="K128" s="223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137</v>
      </c>
      <c r="AU128" s="233" t="s">
        <v>84</v>
      </c>
      <c r="AV128" s="13" t="s">
        <v>84</v>
      </c>
      <c r="AW128" s="13" t="s">
        <v>35</v>
      </c>
      <c r="AX128" s="13" t="s">
        <v>82</v>
      </c>
      <c r="AY128" s="233" t="s">
        <v>125</v>
      </c>
    </row>
    <row r="129" s="2" customFormat="1" ht="24.15" customHeight="1">
      <c r="A129" s="38"/>
      <c r="B129" s="39"/>
      <c r="C129" s="245" t="s">
        <v>194</v>
      </c>
      <c r="D129" s="245" t="s">
        <v>183</v>
      </c>
      <c r="E129" s="246" t="s">
        <v>195</v>
      </c>
      <c r="F129" s="247" t="s">
        <v>196</v>
      </c>
      <c r="G129" s="248" t="s">
        <v>142</v>
      </c>
      <c r="H129" s="249">
        <v>107.606</v>
      </c>
      <c r="I129" s="250"/>
      <c r="J129" s="251">
        <f>ROUND(I129*H129,2)</f>
        <v>0</v>
      </c>
      <c r="K129" s="247" t="s">
        <v>132</v>
      </c>
      <c r="L129" s="252"/>
      <c r="M129" s="253" t="s">
        <v>19</v>
      </c>
      <c r="N129" s="254" t="s">
        <v>45</v>
      </c>
      <c r="O129" s="84"/>
      <c r="P129" s="213">
        <f>O129*H129</f>
        <v>0</v>
      </c>
      <c r="Q129" s="213">
        <v>0.00089999999999999998</v>
      </c>
      <c r="R129" s="213">
        <f>Q129*H129</f>
        <v>0.096845399999999998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174</v>
      </c>
      <c r="AT129" s="215" t="s">
        <v>183</v>
      </c>
      <c r="AU129" s="215" t="s">
        <v>84</v>
      </c>
      <c r="AY129" s="17" t="s">
        <v>125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82</v>
      </c>
      <c r="BK129" s="216">
        <f>ROUND(I129*H129,2)</f>
        <v>0</v>
      </c>
      <c r="BL129" s="17" t="s">
        <v>133</v>
      </c>
      <c r="BM129" s="215" t="s">
        <v>197</v>
      </c>
    </row>
    <row r="130" s="13" customFormat="1">
      <c r="A130" s="13"/>
      <c r="B130" s="222"/>
      <c r="C130" s="223"/>
      <c r="D130" s="224" t="s">
        <v>137</v>
      </c>
      <c r="E130" s="225" t="s">
        <v>19</v>
      </c>
      <c r="F130" s="226" t="s">
        <v>198</v>
      </c>
      <c r="G130" s="223"/>
      <c r="H130" s="227">
        <v>107.606</v>
      </c>
      <c r="I130" s="228"/>
      <c r="J130" s="223"/>
      <c r="K130" s="223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137</v>
      </c>
      <c r="AU130" s="233" t="s">
        <v>84</v>
      </c>
      <c r="AV130" s="13" t="s">
        <v>84</v>
      </c>
      <c r="AW130" s="13" t="s">
        <v>35</v>
      </c>
      <c r="AX130" s="13" t="s">
        <v>82</v>
      </c>
      <c r="AY130" s="233" t="s">
        <v>125</v>
      </c>
    </row>
    <row r="131" s="2" customFormat="1" ht="24.15" customHeight="1">
      <c r="A131" s="38"/>
      <c r="B131" s="39"/>
      <c r="C131" s="204" t="s">
        <v>199</v>
      </c>
      <c r="D131" s="204" t="s">
        <v>128</v>
      </c>
      <c r="E131" s="205" t="s">
        <v>200</v>
      </c>
      <c r="F131" s="206" t="s">
        <v>201</v>
      </c>
      <c r="G131" s="207" t="s">
        <v>131</v>
      </c>
      <c r="H131" s="208">
        <v>305.69999999999999</v>
      </c>
      <c r="I131" s="209"/>
      <c r="J131" s="210">
        <f>ROUND(I131*H131,2)</f>
        <v>0</v>
      </c>
      <c r="K131" s="206" t="s">
        <v>132</v>
      </c>
      <c r="L131" s="44"/>
      <c r="M131" s="211" t="s">
        <v>19</v>
      </c>
      <c r="N131" s="212" t="s">
        <v>45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133</v>
      </c>
      <c r="AT131" s="215" t="s">
        <v>128</v>
      </c>
      <c r="AU131" s="215" t="s">
        <v>84</v>
      </c>
      <c r="AY131" s="17" t="s">
        <v>125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82</v>
      </c>
      <c r="BK131" s="216">
        <f>ROUND(I131*H131,2)</f>
        <v>0</v>
      </c>
      <c r="BL131" s="17" t="s">
        <v>133</v>
      </c>
      <c r="BM131" s="215" t="s">
        <v>202</v>
      </c>
    </row>
    <row r="132" s="2" customFormat="1">
      <c r="A132" s="38"/>
      <c r="B132" s="39"/>
      <c r="C132" s="40"/>
      <c r="D132" s="217" t="s">
        <v>135</v>
      </c>
      <c r="E132" s="40"/>
      <c r="F132" s="218" t="s">
        <v>203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135</v>
      </c>
      <c r="AU132" s="17" t="s">
        <v>84</v>
      </c>
    </row>
    <row r="133" s="13" customFormat="1">
      <c r="A133" s="13"/>
      <c r="B133" s="222"/>
      <c r="C133" s="223"/>
      <c r="D133" s="224" t="s">
        <v>137</v>
      </c>
      <c r="E133" s="225" t="s">
        <v>19</v>
      </c>
      <c r="F133" s="226" t="s">
        <v>204</v>
      </c>
      <c r="G133" s="223"/>
      <c r="H133" s="227">
        <v>252</v>
      </c>
      <c r="I133" s="228"/>
      <c r="J133" s="223"/>
      <c r="K133" s="223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137</v>
      </c>
      <c r="AU133" s="233" t="s">
        <v>84</v>
      </c>
      <c r="AV133" s="13" t="s">
        <v>84</v>
      </c>
      <c r="AW133" s="13" t="s">
        <v>35</v>
      </c>
      <c r="AX133" s="13" t="s">
        <v>74</v>
      </c>
      <c r="AY133" s="233" t="s">
        <v>125</v>
      </c>
    </row>
    <row r="134" s="13" customFormat="1">
      <c r="A134" s="13"/>
      <c r="B134" s="222"/>
      <c r="C134" s="223"/>
      <c r="D134" s="224" t="s">
        <v>137</v>
      </c>
      <c r="E134" s="225" t="s">
        <v>19</v>
      </c>
      <c r="F134" s="226" t="s">
        <v>205</v>
      </c>
      <c r="G134" s="223"/>
      <c r="H134" s="227">
        <v>53.700000000000003</v>
      </c>
      <c r="I134" s="228"/>
      <c r="J134" s="223"/>
      <c r="K134" s="223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137</v>
      </c>
      <c r="AU134" s="233" t="s">
        <v>84</v>
      </c>
      <c r="AV134" s="13" t="s">
        <v>84</v>
      </c>
      <c r="AW134" s="13" t="s">
        <v>35</v>
      </c>
      <c r="AX134" s="13" t="s">
        <v>74</v>
      </c>
      <c r="AY134" s="233" t="s">
        <v>125</v>
      </c>
    </row>
    <row r="135" s="14" customFormat="1">
      <c r="A135" s="14"/>
      <c r="B135" s="234"/>
      <c r="C135" s="235"/>
      <c r="D135" s="224" t="s">
        <v>137</v>
      </c>
      <c r="E135" s="236" t="s">
        <v>19</v>
      </c>
      <c r="F135" s="237" t="s">
        <v>139</v>
      </c>
      <c r="G135" s="235"/>
      <c r="H135" s="238">
        <v>305.69999999999999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137</v>
      </c>
      <c r="AU135" s="244" t="s">
        <v>84</v>
      </c>
      <c r="AV135" s="14" t="s">
        <v>133</v>
      </c>
      <c r="AW135" s="14" t="s">
        <v>35</v>
      </c>
      <c r="AX135" s="14" t="s">
        <v>82</v>
      </c>
      <c r="AY135" s="244" t="s">
        <v>125</v>
      </c>
    </row>
    <row r="136" s="2" customFormat="1" ht="24.15" customHeight="1">
      <c r="A136" s="38"/>
      <c r="B136" s="39"/>
      <c r="C136" s="245" t="s">
        <v>206</v>
      </c>
      <c r="D136" s="245" t="s">
        <v>183</v>
      </c>
      <c r="E136" s="246" t="s">
        <v>207</v>
      </c>
      <c r="F136" s="247" t="s">
        <v>208</v>
      </c>
      <c r="G136" s="248" t="s">
        <v>131</v>
      </c>
      <c r="H136" s="249">
        <v>320.98500000000001</v>
      </c>
      <c r="I136" s="250"/>
      <c r="J136" s="251">
        <f>ROUND(I136*H136,2)</f>
        <v>0</v>
      </c>
      <c r="K136" s="247" t="s">
        <v>132</v>
      </c>
      <c r="L136" s="252"/>
      <c r="M136" s="253" t="s">
        <v>19</v>
      </c>
      <c r="N136" s="254" t="s">
        <v>45</v>
      </c>
      <c r="O136" s="84"/>
      <c r="P136" s="213">
        <f>O136*H136</f>
        <v>0</v>
      </c>
      <c r="Q136" s="213">
        <v>3.0000000000000001E-05</v>
      </c>
      <c r="R136" s="213">
        <f>Q136*H136</f>
        <v>0.0096295500000000006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174</v>
      </c>
      <c r="AT136" s="215" t="s">
        <v>183</v>
      </c>
      <c r="AU136" s="215" t="s">
        <v>84</v>
      </c>
      <c r="AY136" s="17" t="s">
        <v>125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82</v>
      </c>
      <c r="BK136" s="216">
        <f>ROUND(I136*H136,2)</f>
        <v>0</v>
      </c>
      <c r="BL136" s="17" t="s">
        <v>133</v>
      </c>
      <c r="BM136" s="215" t="s">
        <v>209</v>
      </c>
    </row>
    <row r="137" s="13" customFormat="1">
      <c r="A137" s="13"/>
      <c r="B137" s="222"/>
      <c r="C137" s="223"/>
      <c r="D137" s="224" t="s">
        <v>137</v>
      </c>
      <c r="E137" s="225" t="s">
        <v>19</v>
      </c>
      <c r="F137" s="226" t="s">
        <v>210</v>
      </c>
      <c r="G137" s="223"/>
      <c r="H137" s="227">
        <v>320.98500000000001</v>
      </c>
      <c r="I137" s="228"/>
      <c r="J137" s="223"/>
      <c r="K137" s="223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137</v>
      </c>
      <c r="AU137" s="233" t="s">
        <v>84</v>
      </c>
      <c r="AV137" s="13" t="s">
        <v>84</v>
      </c>
      <c r="AW137" s="13" t="s">
        <v>35</v>
      </c>
      <c r="AX137" s="13" t="s">
        <v>82</v>
      </c>
      <c r="AY137" s="233" t="s">
        <v>125</v>
      </c>
    </row>
    <row r="138" s="2" customFormat="1" ht="44.25" customHeight="1">
      <c r="A138" s="38"/>
      <c r="B138" s="39"/>
      <c r="C138" s="204" t="s">
        <v>211</v>
      </c>
      <c r="D138" s="204" t="s">
        <v>128</v>
      </c>
      <c r="E138" s="205" t="s">
        <v>212</v>
      </c>
      <c r="F138" s="206" t="s">
        <v>213</v>
      </c>
      <c r="G138" s="207" t="s">
        <v>142</v>
      </c>
      <c r="H138" s="208">
        <v>882.57600000000002</v>
      </c>
      <c r="I138" s="209"/>
      <c r="J138" s="210">
        <f>ROUND(I138*H138,2)</f>
        <v>0</v>
      </c>
      <c r="K138" s="206" t="s">
        <v>132</v>
      </c>
      <c r="L138" s="44"/>
      <c r="M138" s="211" t="s">
        <v>19</v>
      </c>
      <c r="N138" s="212" t="s">
        <v>45</v>
      </c>
      <c r="O138" s="84"/>
      <c r="P138" s="213">
        <f>O138*H138</f>
        <v>0</v>
      </c>
      <c r="Q138" s="213">
        <v>0.01848</v>
      </c>
      <c r="R138" s="213">
        <f>Q138*H138</f>
        <v>16.31000448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133</v>
      </c>
      <c r="AT138" s="215" t="s">
        <v>128</v>
      </c>
      <c r="AU138" s="215" t="s">
        <v>84</v>
      </c>
      <c r="AY138" s="17" t="s">
        <v>125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82</v>
      </c>
      <c r="BK138" s="216">
        <f>ROUND(I138*H138,2)</f>
        <v>0</v>
      </c>
      <c r="BL138" s="17" t="s">
        <v>133</v>
      </c>
      <c r="BM138" s="215" t="s">
        <v>214</v>
      </c>
    </row>
    <row r="139" s="2" customFormat="1">
      <c r="A139" s="38"/>
      <c r="B139" s="39"/>
      <c r="C139" s="40"/>
      <c r="D139" s="217" t="s">
        <v>135</v>
      </c>
      <c r="E139" s="40"/>
      <c r="F139" s="218" t="s">
        <v>215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135</v>
      </c>
      <c r="AU139" s="17" t="s">
        <v>84</v>
      </c>
    </row>
    <row r="140" s="13" customFormat="1">
      <c r="A140" s="13"/>
      <c r="B140" s="222"/>
      <c r="C140" s="223"/>
      <c r="D140" s="224" t="s">
        <v>137</v>
      </c>
      <c r="E140" s="225" t="s">
        <v>19</v>
      </c>
      <c r="F140" s="226" t="s">
        <v>216</v>
      </c>
      <c r="G140" s="223"/>
      <c r="H140" s="227">
        <v>440.78500000000002</v>
      </c>
      <c r="I140" s="228"/>
      <c r="J140" s="223"/>
      <c r="K140" s="223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137</v>
      </c>
      <c r="AU140" s="233" t="s">
        <v>84</v>
      </c>
      <c r="AV140" s="13" t="s">
        <v>84</v>
      </c>
      <c r="AW140" s="13" t="s">
        <v>35</v>
      </c>
      <c r="AX140" s="13" t="s">
        <v>74</v>
      </c>
      <c r="AY140" s="233" t="s">
        <v>125</v>
      </c>
    </row>
    <row r="141" s="13" customFormat="1">
      <c r="A141" s="13"/>
      <c r="B141" s="222"/>
      <c r="C141" s="223"/>
      <c r="D141" s="224" t="s">
        <v>137</v>
      </c>
      <c r="E141" s="225" t="s">
        <v>19</v>
      </c>
      <c r="F141" s="226" t="s">
        <v>217</v>
      </c>
      <c r="G141" s="223"/>
      <c r="H141" s="227">
        <v>415.82400000000001</v>
      </c>
      <c r="I141" s="228"/>
      <c r="J141" s="223"/>
      <c r="K141" s="223"/>
      <c r="L141" s="229"/>
      <c r="M141" s="230"/>
      <c r="N141" s="231"/>
      <c r="O141" s="231"/>
      <c r="P141" s="231"/>
      <c r="Q141" s="231"/>
      <c r="R141" s="231"/>
      <c r="S141" s="231"/>
      <c r="T141" s="23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137</v>
      </c>
      <c r="AU141" s="233" t="s">
        <v>84</v>
      </c>
      <c r="AV141" s="13" t="s">
        <v>84</v>
      </c>
      <c r="AW141" s="13" t="s">
        <v>35</v>
      </c>
      <c r="AX141" s="13" t="s">
        <v>74</v>
      </c>
      <c r="AY141" s="233" t="s">
        <v>125</v>
      </c>
    </row>
    <row r="142" s="13" customFormat="1">
      <c r="A142" s="13"/>
      <c r="B142" s="222"/>
      <c r="C142" s="223"/>
      <c r="D142" s="224" t="s">
        <v>137</v>
      </c>
      <c r="E142" s="225" t="s">
        <v>19</v>
      </c>
      <c r="F142" s="226" t="s">
        <v>218</v>
      </c>
      <c r="G142" s="223"/>
      <c r="H142" s="227">
        <v>25.966999999999999</v>
      </c>
      <c r="I142" s="228"/>
      <c r="J142" s="223"/>
      <c r="K142" s="223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137</v>
      </c>
      <c r="AU142" s="233" t="s">
        <v>84</v>
      </c>
      <c r="AV142" s="13" t="s">
        <v>84</v>
      </c>
      <c r="AW142" s="13" t="s">
        <v>35</v>
      </c>
      <c r="AX142" s="13" t="s">
        <v>74</v>
      </c>
      <c r="AY142" s="233" t="s">
        <v>125</v>
      </c>
    </row>
    <row r="143" s="14" customFormat="1">
      <c r="A143" s="14"/>
      <c r="B143" s="234"/>
      <c r="C143" s="235"/>
      <c r="D143" s="224" t="s">
        <v>137</v>
      </c>
      <c r="E143" s="236" t="s">
        <v>19</v>
      </c>
      <c r="F143" s="237" t="s">
        <v>139</v>
      </c>
      <c r="G143" s="235"/>
      <c r="H143" s="238">
        <v>882.57600000000002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4" t="s">
        <v>137</v>
      </c>
      <c r="AU143" s="244" t="s">
        <v>84</v>
      </c>
      <c r="AV143" s="14" t="s">
        <v>133</v>
      </c>
      <c r="AW143" s="14" t="s">
        <v>35</v>
      </c>
      <c r="AX143" s="14" t="s">
        <v>82</v>
      </c>
      <c r="AY143" s="244" t="s">
        <v>125</v>
      </c>
    </row>
    <row r="144" s="2" customFormat="1" ht="44.25" customHeight="1">
      <c r="A144" s="38"/>
      <c r="B144" s="39"/>
      <c r="C144" s="204" t="s">
        <v>8</v>
      </c>
      <c r="D144" s="204" t="s">
        <v>128</v>
      </c>
      <c r="E144" s="205" t="s">
        <v>219</v>
      </c>
      <c r="F144" s="206" t="s">
        <v>220</v>
      </c>
      <c r="G144" s="207" t="s">
        <v>142</v>
      </c>
      <c r="H144" s="208">
        <v>2394.5129999999999</v>
      </c>
      <c r="I144" s="209"/>
      <c r="J144" s="210">
        <f>ROUND(I144*H144,2)</f>
        <v>0</v>
      </c>
      <c r="K144" s="206" t="s">
        <v>132</v>
      </c>
      <c r="L144" s="44"/>
      <c r="M144" s="211" t="s">
        <v>19</v>
      </c>
      <c r="N144" s="212" t="s">
        <v>45</v>
      </c>
      <c r="O144" s="84"/>
      <c r="P144" s="213">
        <f>O144*H144</f>
        <v>0</v>
      </c>
      <c r="Q144" s="213">
        <v>0.0052500000000000003</v>
      </c>
      <c r="R144" s="213">
        <f>Q144*H144</f>
        <v>12.57119325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133</v>
      </c>
      <c r="AT144" s="215" t="s">
        <v>128</v>
      </c>
      <c r="AU144" s="215" t="s">
        <v>84</v>
      </c>
      <c r="AY144" s="17" t="s">
        <v>125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82</v>
      </c>
      <c r="BK144" s="216">
        <f>ROUND(I144*H144,2)</f>
        <v>0</v>
      </c>
      <c r="BL144" s="17" t="s">
        <v>133</v>
      </c>
      <c r="BM144" s="215" t="s">
        <v>221</v>
      </c>
    </row>
    <row r="145" s="2" customFormat="1">
      <c r="A145" s="38"/>
      <c r="B145" s="39"/>
      <c r="C145" s="40"/>
      <c r="D145" s="217" t="s">
        <v>135</v>
      </c>
      <c r="E145" s="40"/>
      <c r="F145" s="218" t="s">
        <v>222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135</v>
      </c>
      <c r="AU145" s="17" t="s">
        <v>84</v>
      </c>
    </row>
    <row r="146" s="13" customFormat="1">
      <c r="A146" s="13"/>
      <c r="B146" s="222"/>
      <c r="C146" s="223"/>
      <c r="D146" s="224" t="s">
        <v>137</v>
      </c>
      <c r="E146" s="225" t="s">
        <v>19</v>
      </c>
      <c r="F146" s="226" t="s">
        <v>156</v>
      </c>
      <c r="G146" s="223"/>
      <c r="H146" s="227">
        <v>798.17100000000005</v>
      </c>
      <c r="I146" s="228"/>
      <c r="J146" s="223"/>
      <c r="K146" s="223"/>
      <c r="L146" s="229"/>
      <c r="M146" s="230"/>
      <c r="N146" s="231"/>
      <c r="O146" s="231"/>
      <c r="P146" s="231"/>
      <c r="Q146" s="231"/>
      <c r="R146" s="231"/>
      <c r="S146" s="231"/>
      <c r="T146" s="23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3" t="s">
        <v>137</v>
      </c>
      <c r="AU146" s="233" t="s">
        <v>84</v>
      </c>
      <c r="AV146" s="13" t="s">
        <v>84</v>
      </c>
      <c r="AW146" s="13" t="s">
        <v>35</v>
      </c>
      <c r="AX146" s="13" t="s">
        <v>74</v>
      </c>
      <c r="AY146" s="233" t="s">
        <v>125</v>
      </c>
    </row>
    <row r="147" s="13" customFormat="1">
      <c r="A147" s="13"/>
      <c r="B147" s="222"/>
      <c r="C147" s="223"/>
      <c r="D147" s="224" t="s">
        <v>137</v>
      </c>
      <c r="E147" s="225" t="s">
        <v>19</v>
      </c>
      <c r="F147" s="226" t="s">
        <v>223</v>
      </c>
      <c r="G147" s="223"/>
      <c r="H147" s="227">
        <v>2394.5129999999999</v>
      </c>
      <c r="I147" s="228"/>
      <c r="J147" s="223"/>
      <c r="K147" s="223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137</v>
      </c>
      <c r="AU147" s="233" t="s">
        <v>84</v>
      </c>
      <c r="AV147" s="13" t="s">
        <v>84</v>
      </c>
      <c r="AW147" s="13" t="s">
        <v>35</v>
      </c>
      <c r="AX147" s="13" t="s">
        <v>82</v>
      </c>
      <c r="AY147" s="233" t="s">
        <v>125</v>
      </c>
    </row>
    <row r="148" s="2" customFormat="1" ht="24.15" customHeight="1">
      <c r="A148" s="38"/>
      <c r="B148" s="39"/>
      <c r="C148" s="204" t="s">
        <v>224</v>
      </c>
      <c r="D148" s="204" t="s">
        <v>128</v>
      </c>
      <c r="E148" s="205" t="s">
        <v>225</v>
      </c>
      <c r="F148" s="206" t="s">
        <v>226</v>
      </c>
      <c r="G148" s="207" t="s">
        <v>142</v>
      </c>
      <c r="H148" s="208">
        <v>85.498000000000005</v>
      </c>
      <c r="I148" s="209"/>
      <c r="J148" s="210">
        <f>ROUND(I148*H148,2)</f>
        <v>0</v>
      </c>
      <c r="K148" s="206" t="s">
        <v>132</v>
      </c>
      <c r="L148" s="44"/>
      <c r="M148" s="211" t="s">
        <v>19</v>
      </c>
      <c r="N148" s="212" t="s">
        <v>45</v>
      </c>
      <c r="O148" s="84"/>
      <c r="P148" s="213">
        <f>O148*H148</f>
        <v>0</v>
      </c>
      <c r="Q148" s="213">
        <v>0.016199999999999999</v>
      </c>
      <c r="R148" s="213">
        <f>Q148*H148</f>
        <v>1.3850676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133</v>
      </c>
      <c r="AT148" s="215" t="s">
        <v>128</v>
      </c>
      <c r="AU148" s="215" t="s">
        <v>84</v>
      </c>
      <c r="AY148" s="17" t="s">
        <v>125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82</v>
      </c>
      <c r="BK148" s="216">
        <f>ROUND(I148*H148,2)</f>
        <v>0</v>
      </c>
      <c r="BL148" s="17" t="s">
        <v>133</v>
      </c>
      <c r="BM148" s="215" t="s">
        <v>227</v>
      </c>
    </row>
    <row r="149" s="2" customFormat="1">
      <c r="A149" s="38"/>
      <c r="B149" s="39"/>
      <c r="C149" s="40"/>
      <c r="D149" s="217" t="s">
        <v>135</v>
      </c>
      <c r="E149" s="40"/>
      <c r="F149" s="218" t="s">
        <v>228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135</v>
      </c>
      <c r="AU149" s="17" t="s">
        <v>84</v>
      </c>
    </row>
    <row r="150" s="13" customFormat="1">
      <c r="A150" s="13"/>
      <c r="B150" s="222"/>
      <c r="C150" s="223"/>
      <c r="D150" s="224" t="s">
        <v>137</v>
      </c>
      <c r="E150" s="225" t="s">
        <v>19</v>
      </c>
      <c r="F150" s="226" t="s">
        <v>229</v>
      </c>
      <c r="G150" s="223"/>
      <c r="H150" s="227">
        <v>53.978000000000002</v>
      </c>
      <c r="I150" s="228"/>
      <c r="J150" s="223"/>
      <c r="K150" s="223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137</v>
      </c>
      <c r="AU150" s="233" t="s">
        <v>84</v>
      </c>
      <c r="AV150" s="13" t="s">
        <v>84</v>
      </c>
      <c r="AW150" s="13" t="s">
        <v>35</v>
      </c>
      <c r="AX150" s="13" t="s">
        <v>74</v>
      </c>
      <c r="AY150" s="233" t="s">
        <v>125</v>
      </c>
    </row>
    <row r="151" s="13" customFormat="1">
      <c r="A151" s="13"/>
      <c r="B151" s="222"/>
      <c r="C151" s="223"/>
      <c r="D151" s="224" t="s">
        <v>137</v>
      </c>
      <c r="E151" s="225" t="s">
        <v>19</v>
      </c>
      <c r="F151" s="226" t="s">
        <v>230</v>
      </c>
      <c r="G151" s="223"/>
      <c r="H151" s="227">
        <v>31.52</v>
      </c>
      <c r="I151" s="228"/>
      <c r="J151" s="223"/>
      <c r="K151" s="223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137</v>
      </c>
      <c r="AU151" s="233" t="s">
        <v>84</v>
      </c>
      <c r="AV151" s="13" t="s">
        <v>84</v>
      </c>
      <c r="AW151" s="13" t="s">
        <v>35</v>
      </c>
      <c r="AX151" s="13" t="s">
        <v>74</v>
      </c>
      <c r="AY151" s="233" t="s">
        <v>125</v>
      </c>
    </row>
    <row r="152" s="14" customFormat="1">
      <c r="A152" s="14"/>
      <c r="B152" s="234"/>
      <c r="C152" s="235"/>
      <c r="D152" s="224" t="s">
        <v>137</v>
      </c>
      <c r="E152" s="236" t="s">
        <v>19</v>
      </c>
      <c r="F152" s="237" t="s">
        <v>139</v>
      </c>
      <c r="G152" s="235"/>
      <c r="H152" s="238">
        <v>85.498000000000005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4" t="s">
        <v>137</v>
      </c>
      <c r="AU152" s="244" t="s">
        <v>84</v>
      </c>
      <c r="AV152" s="14" t="s">
        <v>133</v>
      </c>
      <c r="AW152" s="14" t="s">
        <v>35</v>
      </c>
      <c r="AX152" s="14" t="s">
        <v>82</v>
      </c>
      <c r="AY152" s="244" t="s">
        <v>125</v>
      </c>
    </row>
    <row r="153" s="2" customFormat="1" ht="44.25" customHeight="1">
      <c r="A153" s="38"/>
      <c r="B153" s="39"/>
      <c r="C153" s="204" t="s">
        <v>231</v>
      </c>
      <c r="D153" s="204" t="s">
        <v>128</v>
      </c>
      <c r="E153" s="205" t="s">
        <v>232</v>
      </c>
      <c r="F153" s="206" t="s">
        <v>233</v>
      </c>
      <c r="G153" s="207" t="s">
        <v>142</v>
      </c>
      <c r="H153" s="208">
        <v>107.956</v>
      </c>
      <c r="I153" s="209"/>
      <c r="J153" s="210">
        <f>ROUND(I153*H153,2)</f>
        <v>0</v>
      </c>
      <c r="K153" s="206" t="s">
        <v>132</v>
      </c>
      <c r="L153" s="44"/>
      <c r="M153" s="211" t="s">
        <v>19</v>
      </c>
      <c r="N153" s="212" t="s">
        <v>45</v>
      </c>
      <c r="O153" s="84"/>
      <c r="P153" s="213">
        <f>O153*H153</f>
        <v>0</v>
      </c>
      <c r="Q153" s="213">
        <v>0.0054000000000000003</v>
      </c>
      <c r="R153" s="213">
        <f>Q153*H153</f>
        <v>0.5829624000000001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133</v>
      </c>
      <c r="AT153" s="215" t="s">
        <v>128</v>
      </c>
      <c r="AU153" s="215" t="s">
        <v>84</v>
      </c>
      <c r="AY153" s="17" t="s">
        <v>125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82</v>
      </c>
      <c r="BK153" s="216">
        <f>ROUND(I153*H153,2)</f>
        <v>0</v>
      </c>
      <c r="BL153" s="17" t="s">
        <v>133</v>
      </c>
      <c r="BM153" s="215" t="s">
        <v>234</v>
      </c>
    </row>
    <row r="154" s="2" customFormat="1">
      <c r="A154" s="38"/>
      <c r="B154" s="39"/>
      <c r="C154" s="40"/>
      <c r="D154" s="217" t="s">
        <v>135</v>
      </c>
      <c r="E154" s="40"/>
      <c r="F154" s="218" t="s">
        <v>235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135</v>
      </c>
      <c r="AU154" s="17" t="s">
        <v>84</v>
      </c>
    </row>
    <row r="155" s="13" customFormat="1">
      <c r="A155" s="13"/>
      <c r="B155" s="222"/>
      <c r="C155" s="223"/>
      <c r="D155" s="224" t="s">
        <v>137</v>
      </c>
      <c r="E155" s="225" t="s">
        <v>19</v>
      </c>
      <c r="F155" s="226" t="s">
        <v>229</v>
      </c>
      <c r="G155" s="223"/>
      <c r="H155" s="227">
        <v>53.978000000000002</v>
      </c>
      <c r="I155" s="228"/>
      <c r="J155" s="223"/>
      <c r="K155" s="223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137</v>
      </c>
      <c r="AU155" s="233" t="s">
        <v>84</v>
      </c>
      <c r="AV155" s="13" t="s">
        <v>84</v>
      </c>
      <c r="AW155" s="13" t="s">
        <v>35</v>
      </c>
      <c r="AX155" s="13" t="s">
        <v>74</v>
      </c>
      <c r="AY155" s="233" t="s">
        <v>125</v>
      </c>
    </row>
    <row r="156" s="13" customFormat="1">
      <c r="A156" s="13"/>
      <c r="B156" s="222"/>
      <c r="C156" s="223"/>
      <c r="D156" s="224" t="s">
        <v>137</v>
      </c>
      <c r="E156" s="225" t="s">
        <v>19</v>
      </c>
      <c r="F156" s="226" t="s">
        <v>236</v>
      </c>
      <c r="G156" s="223"/>
      <c r="H156" s="227">
        <v>107.956</v>
      </c>
      <c r="I156" s="228"/>
      <c r="J156" s="223"/>
      <c r="K156" s="223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137</v>
      </c>
      <c r="AU156" s="233" t="s">
        <v>84</v>
      </c>
      <c r="AV156" s="13" t="s">
        <v>84</v>
      </c>
      <c r="AW156" s="13" t="s">
        <v>35</v>
      </c>
      <c r="AX156" s="13" t="s">
        <v>82</v>
      </c>
      <c r="AY156" s="233" t="s">
        <v>125</v>
      </c>
    </row>
    <row r="157" s="2" customFormat="1" ht="24.15" customHeight="1">
      <c r="A157" s="38"/>
      <c r="B157" s="39"/>
      <c r="C157" s="204" t="s">
        <v>237</v>
      </c>
      <c r="D157" s="204" t="s">
        <v>128</v>
      </c>
      <c r="E157" s="205" t="s">
        <v>238</v>
      </c>
      <c r="F157" s="206" t="s">
        <v>239</v>
      </c>
      <c r="G157" s="207" t="s">
        <v>142</v>
      </c>
      <c r="H157" s="208">
        <v>53.978000000000002</v>
      </c>
      <c r="I157" s="209"/>
      <c r="J157" s="210">
        <f>ROUND(I157*H157,2)</f>
        <v>0</v>
      </c>
      <c r="K157" s="206" t="s">
        <v>132</v>
      </c>
      <c r="L157" s="44"/>
      <c r="M157" s="211" t="s">
        <v>19</v>
      </c>
      <c r="N157" s="212" t="s">
        <v>45</v>
      </c>
      <c r="O157" s="84"/>
      <c r="P157" s="213">
        <f>O157*H157</f>
        <v>0</v>
      </c>
      <c r="Q157" s="213">
        <v>0.0040000000000000001</v>
      </c>
      <c r="R157" s="213">
        <f>Q157*H157</f>
        <v>0.21591200000000002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133</v>
      </c>
      <c r="AT157" s="215" t="s">
        <v>128</v>
      </c>
      <c r="AU157" s="215" t="s">
        <v>84</v>
      </c>
      <c r="AY157" s="17" t="s">
        <v>125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82</v>
      </c>
      <c r="BK157" s="216">
        <f>ROUND(I157*H157,2)</f>
        <v>0</v>
      </c>
      <c r="BL157" s="17" t="s">
        <v>133</v>
      </c>
      <c r="BM157" s="215" t="s">
        <v>240</v>
      </c>
    </row>
    <row r="158" s="2" customFormat="1">
      <c r="A158" s="38"/>
      <c r="B158" s="39"/>
      <c r="C158" s="40"/>
      <c r="D158" s="217" t="s">
        <v>135</v>
      </c>
      <c r="E158" s="40"/>
      <c r="F158" s="218" t="s">
        <v>241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135</v>
      </c>
      <c r="AU158" s="17" t="s">
        <v>84</v>
      </c>
    </row>
    <row r="159" s="13" customFormat="1">
      <c r="A159" s="13"/>
      <c r="B159" s="222"/>
      <c r="C159" s="223"/>
      <c r="D159" s="224" t="s">
        <v>137</v>
      </c>
      <c r="E159" s="225" t="s">
        <v>19</v>
      </c>
      <c r="F159" s="226" t="s">
        <v>229</v>
      </c>
      <c r="G159" s="223"/>
      <c r="H159" s="227">
        <v>53.978000000000002</v>
      </c>
      <c r="I159" s="228"/>
      <c r="J159" s="223"/>
      <c r="K159" s="223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137</v>
      </c>
      <c r="AU159" s="233" t="s">
        <v>84</v>
      </c>
      <c r="AV159" s="13" t="s">
        <v>84</v>
      </c>
      <c r="AW159" s="13" t="s">
        <v>35</v>
      </c>
      <c r="AX159" s="13" t="s">
        <v>82</v>
      </c>
      <c r="AY159" s="233" t="s">
        <v>125</v>
      </c>
    </row>
    <row r="160" s="2" customFormat="1" ht="33" customHeight="1">
      <c r="A160" s="38"/>
      <c r="B160" s="39"/>
      <c r="C160" s="204" t="s">
        <v>242</v>
      </c>
      <c r="D160" s="204" t="s">
        <v>128</v>
      </c>
      <c r="E160" s="205" t="s">
        <v>243</v>
      </c>
      <c r="F160" s="206" t="s">
        <v>244</v>
      </c>
      <c r="G160" s="207" t="s">
        <v>142</v>
      </c>
      <c r="H160" s="208">
        <v>27.809999999999999</v>
      </c>
      <c r="I160" s="209"/>
      <c r="J160" s="210">
        <f>ROUND(I160*H160,2)</f>
        <v>0</v>
      </c>
      <c r="K160" s="206" t="s">
        <v>132</v>
      </c>
      <c r="L160" s="44"/>
      <c r="M160" s="211" t="s">
        <v>19</v>
      </c>
      <c r="N160" s="212" t="s">
        <v>45</v>
      </c>
      <c r="O160" s="84"/>
      <c r="P160" s="213">
        <f>O160*H160</f>
        <v>0</v>
      </c>
      <c r="Q160" s="213">
        <v>0.0315</v>
      </c>
      <c r="R160" s="213">
        <f>Q160*H160</f>
        <v>0.87601499999999999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133</v>
      </c>
      <c r="AT160" s="215" t="s">
        <v>128</v>
      </c>
      <c r="AU160" s="215" t="s">
        <v>84</v>
      </c>
      <c r="AY160" s="17" t="s">
        <v>125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82</v>
      </c>
      <c r="BK160" s="216">
        <f>ROUND(I160*H160,2)</f>
        <v>0</v>
      </c>
      <c r="BL160" s="17" t="s">
        <v>133</v>
      </c>
      <c r="BM160" s="215" t="s">
        <v>245</v>
      </c>
    </row>
    <row r="161" s="2" customFormat="1">
      <c r="A161" s="38"/>
      <c r="B161" s="39"/>
      <c r="C161" s="40"/>
      <c r="D161" s="217" t="s">
        <v>135</v>
      </c>
      <c r="E161" s="40"/>
      <c r="F161" s="218" t="s">
        <v>246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135</v>
      </c>
      <c r="AU161" s="17" t="s">
        <v>84</v>
      </c>
    </row>
    <row r="162" s="15" customFormat="1">
      <c r="A162" s="15"/>
      <c r="B162" s="255"/>
      <c r="C162" s="256"/>
      <c r="D162" s="224" t="s">
        <v>137</v>
      </c>
      <c r="E162" s="257" t="s">
        <v>19</v>
      </c>
      <c r="F162" s="258" t="s">
        <v>247</v>
      </c>
      <c r="G162" s="256"/>
      <c r="H162" s="257" t="s">
        <v>19</v>
      </c>
      <c r="I162" s="259"/>
      <c r="J162" s="256"/>
      <c r="K162" s="256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137</v>
      </c>
      <c r="AU162" s="264" t="s">
        <v>84</v>
      </c>
      <c r="AV162" s="15" t="s">
        <v>82</v>
      </c>
      <c r="AW162" s="15" t="s">
        <v>35</v>
      </c>
      <c r="AX162" s="15" t="s">
        <v>74</v>
      </c>
      <c r="AY162" s="264" t="s">
        <v>125</v>
      </c>
    </row>
    <row r="163" s="13" customFormat="1">
      <c r="A163" s="13"/>
      <c r="B163" s="222"/>
      <c r="C163" s="223"/>
      <c r="D163" s="224" t="s">
        <v>137</v>
      </c>
      <c r="E163" s="225" t="s">
        <v>19</v>
      </c>
      <c r="F163" s="226" t="s">
        <v>248</v>
      </c>
      <c r="G163" s="223"/>
      <c r="H163" s="227">
        <v>27.809999999999999</v>
      </c>
      <c r="I163" s="228"/>
      <c r="J163" s="223"/>
      <c r="K163" s="223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137</v>
      </c>
      <c r="AU163" s="233" t="s">
        <v>84</v>
      </c>
      <c r="AV163" s="13" t="s">
        <v>84</v>
      </c>
      <c r="AW163" s="13" t="s">
        <v>35</v>
      </c>
      <c r="AX163" s="13" t="s">
        <v>82</v>
      </c>
      <c r="AY163" s="233" t="s">
        <v>125</v>
      </c>
    </row>
    <row r="164" s="2" customFormat="1" ht="44.25" customHeight="1">
      <c r="A164" s="38"/>
      <c r="B164" s="39"/>
      <c r="C164" s="204" t="s">
        <v>249</v>
      </c>
      <c r="D164" s="204" t="s">
        <v>128</v>
      </c>
      <c r="E164" s="205" t="s">
        <v>250</v>
      </c>
      <c r="F164" s="206" t="s">
        <v>251</v>
      </c>
      <c r="G164" s="207" t="s">
        <v>142</v>
      </c>
      <c r="H164" s="208">
        <v>166.86000000000001</v>
      </c>
      <c r="I164" s="209"/>
      <c r="J164" s="210">
        <f>ROUND(I164*H164,2)</f>
        <v>0</v>
      </c>
      <c r="K164" s="206" t="s">
        <v>132</v>
      </c>
      <c r="L164" s="44"/>
      <c r="M164" s="211" t="s">
        <v>19</v>
      </c>
      <c r="N164" s="212" t="s">
        <v>45</v>
      </c>
      <c r="O164" s="84"/>
      <c r="P164" s="213">
        <f>O164*H164</f>
        <v>0</v>
      </c>
      <c r="Q164" s="213">
        <v>0.010500000000000001</v>
      </c>
      <c r="R164" s="213">
        <f>Q164*H164</f>
        <v>1.7520300000000002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133</v>
      </c>
      <c r="AT164" s="215" t="s">
        <v>128</v>
      </c>
      <c r="AU164" s="215" t="s">
        <v>84</v>
      </c>
      <c r="AY164" s="17" t="s">
        <v>125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82</v>
      </c>
      <c r="BK164" s="216">
        <f>ROUND(I164*H164,2)</f>
        <v>0</v>
      </c>
      <c r="BL164" s="17" t="s">
        <v>133</v>
      </c>
      <c r="BM164" s="215" t="s">
        <v>252</v>
      </c>
    </row>
    <row r="165" s="2" customFormat="1">
      <c r="A165" s="38"/>
      <c r="B165" s="39"/>
      <c r="C165" s="40"/>
      <c r="D165" s="217" t="s">
        <v>135</v>
      </c>
      <c r="E165" s="40"/>
      <c r="F165" s="218" t="s">
        <v>253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135</v>
      </c>
      <c r="AU165" s="17" t="s">
        <v>84</v>
      </c>
    </row>
    <row r="166" s="13" customFormat="1">
      <c r="A166" s="13"/>
      <c r="B166" s="222"/>
      <c r="C166" s="223"/>
      <c r="D166" s="224" t="s">
        <v>137</v>
      </c>
      <c r="E166" s="225" t="s">
        <v>19</v>
      </c>
      <c r="F166" s="226" t="s">
        <v>254</v>
      </c>
      <c r="G166" s="223"/>
      <c r="H166" s="227">
        <v>166.86000000000001</v>
      </c>
      <c r="I166" s="228"/>
      <c r="J166" s="223"/>
      <c r="K166" s="223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137</v>
      </c>
      <c r="AU166" s="233" t="s">
        <v>84</v>
      </c>
      <c r="AV166" s="13" t="s">
        <v>84</v>
      </c>
      <c r="AW166" s="13" t="s">
        <v>35</v>
      </c>
      <c r="AX166" s="13" t="s">
        <v>82</v>
      </c>
      <c r="AY166" s="233" t="s">
        <v>125</v>
      </c>
    </row>
    <row r="167" s="2" customFormat="1" ht="37.8" customHeight="1">
      <c r="A167" s="38"/>
      <c r="B167" s="39"/>
      <c r="C167" s="204" t="s">
        <v>7</v>
      </c>
      <c r="D167" s="204" t="s">
        <v>128</v>
      </c>
      <c r="E167" s="205" t="s">
        <v>255</v>
      </c>
      <c r="F167" s="206" t="s">
        <v>256</v>
      </c>
      <c r="G167" s="207" t="s">
        <v>142</v>
      </c>
      <c r="H167" s="208">
        <v>237.53999999999999</v>
      </c>
      <c r="I167" s="209"/>
      <c r="J167" s="210">
        <f>ROUND(I167*H167,2)</f>
        <v>0</v>
      </c>
      <c r="K167" s="206" t="s">
        <v>132</v>
      </c>
      <c r="L167" s="44"/>
      <c r="M167" s="211" t="s">
        <v>19</v>
      </c>
      <c r="N167" s="212" t="s">
        <v>45</v>
      </c>
      <c r="O167" s="84"/>
      <c r="P167" s="213">
        <f>O167*H167</f>
        <v>0</v>
      </c>
      <c r="Q167" s="213">
        <v>0.0018</v>
      </c>
      <c r="R167" s="213">
        <f>Q167*H167</f>
        <v>0.42757199999999995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133</v>
      </c>
      <c r="AT167" s="215" t="s">
        <v>128</v>
      </c>
      <c r="AU167" s="215" t="s">
        <v>84</v>
      </c>
      <c r="AY167" s="17" t="s">
        <v>125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82</v>
      </c>
      <c r="BK167" s="216">
        <f>ROUND(I167*H167,2)</f>
        <v>0</v>
      </c>
      <c r="BL167" s="17" t="s">
        <v>133</v>
      </c>
      <c r="BM167" s="215" t="s">
        <v>257</v>
      </c>
    </row>
    <row r="168" s="2" customFormat="1">
      <c r="A168" s="38"/>
      <c r="B168" s="39"/>
      <c r="C168" s="40"/>
      <c r="D168" s="217" t="s">
        <v>135</v>
      </c>
      <c r="E168" s="40"/>
      <c r="F168" s="218" t="s">
        <v>258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135</v>
      </c>
      <c r="AU168" s="17" t="s">
        <v>84</v>
      </c>
    </row>
    <row r="169" s="13" customFormat="1">
      <c r="A169" s="13"/>
      <c r="B169" s="222"/>
      <c r="C169" s="223"/>
      <c r="D169" s="224" t="s">
        <v>137</v>
      </c>
      <c r="E169" s="225" t="s">
        <v>19</v>
      </c>
      <c r="F169" s="226" t="s">
        <v>173</v>
      </c>
      <c r="G169" s="223"/>
      <c r="H169" s="227">
        <v>237.53999999999999</v>
      </c>
      <c r="I169" s="228"/>
      <c r="J169" s="223"/>
      <c r="K169" s="223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137</v>
      </c>
      <c r="AU169" s="233" t="s">
        <v>84</v>
      </c>
      <c r="AV169" s="13" t="s">
        <v>84</v>
      </c>
      <c r="AW169" s="13" t="s">
        <v>35</v>
      </c>
      <c r="AX169" s="13" t="s">
        <v>82</v>
      </c>
      <c r="AY169" s="233" t="s">
        <v>125</v>
      </c>
    </row>
    <row r="170" s="2" customFormat="1" ht="37.8" customHeight="1">
      <c r="A170" s="38"/>
      <c r="B170" s="39"/>
      <c r="C170" s="204" t="s">
        <v>259</v>
      </c>
      <c r="D170" s="204" t="s">
        <v>128</v>
      </c>
      <c r="E170" s="205" t="s">
        <v>260</v>
      </c>
      <c r="F170" s="206" t="s">
        <v>261</v>
      </c>
      <c r="G170" s="207" t="s">
        <v>142</v>
      </c>
      <c r="H170" s="208">
        <v>188</v>
      </c>
      <c r="I170" s="209"/>
      <c r="J170" s="210">
        <f>ROUND(I170*H170,2)</f>
        <v>0</v>
      </c>
      <c r="K170" s="206" t="s">
        <v>132</v>
      </c>
      <c r="L170" s="44"/>
      <c r="M170" s="211" t="s">
        <v>19</v>
      </c>
      <c r="N170" s="212" t="s">
        <v>45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133</v>
      </c>
      <c r="AT170" s="215" t="s">
        <v>128</v>
      </c>
      <c r="AU170" s="215" t="s">
        <v>84</v>
      </c>
      <c r="AY170" s="17" t="s">
        <v>125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82</v>
      </c>
      <c r="BK170" s="216">
        <f>ROUND(I170*H170,2)</f>
        <v>0</v>
      </c>
      <c r="BL170" s="17" t="s">
        <v>133</v>
      </c>
      <c r="BM170" s="215" t="s">
        <v>262</v>
      </c>
    </row>
    <row r="171" s="2" customFormat="1">
      <c r="A171" s="38"/>
      <c r="B171" s="39"/>
      <c r="C171" s="40"/>
      <c r="D171" s="217" t="s">
        <v>135</v>
      </c>
      <c r="E171" s="40"/>
      <c r="F171" s="218" t="s">
        <v>263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135</v>
      </c>
      <c r="AU171" s="17" t="s">
        <v>84</v>
      </c>
    </row>
    <row r="172" s="13" customFormat="1">
      <c r="A172" s="13"/>
      <c r="B172" s="222"/>
      <c r="C172" s="223"/>
      <c r="D172" s="224" t="s">
        <v>137</v>
      </c>
      <c r="E172" s="225" t="s">
        <v>19</v>
      </c>
      <c r="F172" s="226" t="s">
        <v>264</v>
      </c>
      <c r="G172" s="223"/>
      <c r="H172" s="227">
        <v>188</v>
      </c>
      <c r="I172" s="228"/>
      <c r="J172" s="223"/>
      <c r="K172" s="223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137</v>
      </c>
      <c r="AU172" s="233" t="s">
        <v>84</v>
      </c>
      <c r="AV172" s="13" t="s">
        <v>84</v>
      </c>
      <c r="AW172" s="13" t="s">
        <v>35</v>
      </c>
      <c r="AX172" s="13" t="s">
        <v>82</v>
      </c>
      <c r="AY172" s="233" t="s">
        <v>125</v>
      </c>
    </row>
    <row r="173" s="2" customFormat="1" ht="37.8" customHeight="1">
      <c r="A173" s="38"/>
      <c r="B173" s="39"/>
      <c r="C173" s="204" t="s">
        <v>265</v>
      </c>
      <c r="D173" s="204" t="s">
        <v>128</v>
      </c>
      <c r="E173" s="205" t="s">
        <v>266</v>
      </c>
      <c r="F173" s="206" t="s">
        <v>267</v>
      </c>
      <c r="G173" s="207" t="s">
        <v>142</v>
      </c>
      <c r="H173" s="208">
        <v>158.77000000000001</v>
      </c>
      <c r="I173" s="209"/>
      <c r="J173" s="210">
        <f>ROUND(I173*H173,2)</f>
        <v>0</v>
      </c>
      <c r="K173" s="206" t="s">
        <v>132</v>
      </c>
      <c r="L173" s="44"/>
      <c r="M173" s="211" t="s">
        <v>19</v>
      </c>
      <c r="N173" s="212" t="s">
        <v>45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133</v>
      </c>
      <c r="AT173" s="215" t="s">
        <v>128</v>
      </c>
      <c r="AU173" s="215" t="s">
        <v>84</v>
      </c>
      <c r="AY173" s="17" t="s">
        <v>125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82</v>
      </c>
      <c r="BK173" s="216">
        <f>ROUND(I173*H173,2)</f>
        <v>0</v>
      </c>
      <c r="BL173" s="17" t="s">
        <v>133</v>
      </c>
      <c r="BM173" s="215" t="s">
        <v>268</v>
      </c>
    </row>
    <row r="174" s="2" customFormat="1">
      <c r="A174" s="38"/>
      <c r="B174" s="39"/>
      <c r="C174" s="40"/>
      <c r="D174" s="217" t="s">
        <v>135</v>
      </c>
      <c r="E174" s="40"/>
      <c r="F174" s="218" t="s">
        <v>269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135</v>
      </c>
      <c r="AU174" s="17" t="s">
        <v>84</v>
      </c>
    </row>
    <row r="175" s="13" customFormat="1">
      <c r="A175" s="13"/>
      <c r="B175" s="222"/>
      <c r="C175" s="223"/>
      <c r="D175" s="224" t="s">
        <v>137</v>
      </c>
      <c r="E175" s="225" t="s">
        <v>19</v>
      </c>
      <c r="F175" s="226" t="s">
        <v>270</v>
      </c>
      <c r="G175" s="223"/>
      <c r="H175" s="227">
        <v>154.72</v>
      </c>
      <c r="I175" s="228"/>
      <c r="J175" s="223"/>
      <c r="K175" s="223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137</v>
      </c>
      <c r="AU175" s="233" t="s">
        <v>84</v>
      </c>
      <c r="AV175" s="13" t="s">
        <v>84</v>
      </c>
      <c r="AW175" s="13" t="s">
        <v>35</v>
      </c>
      <c r="AX175" s="13" t="s">
        <v>74</v>
      </c>
      <c r="AY175" s="233" t="s">
        <v>125</v>
      </c>
    </row>
    <row r="176" s="13" customFormat="1">
      <c r="A176" s="13"/>
      <c r="B176" s="222"/>
      <c r="C176" s="223"/>
      <c r="D176" s="224" t="s">
        <v>137</v>
      </c>
      <c r="E176" s="225" t="s">
        <v>19</v>
      </c>
      <c r="F176" s="226" t="s">
        <v>271</v>
      </c>
      <c r="G176" s="223"/>
      <c r="H176" s="227">
        <v>4.0499999999999998</v>
      </c>
      <c r="I176" s="228"/>
      <c r="J176" s="223"/>
      <c r="K176" s="223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137</v>
      </c>
      <c r="AU176" s="233" t="s">
        <v>84</v>
      </c>
      <c r="AV176" s="13" t="s">
        <v>84</v>
      </c>
      <c r="AW176" s="13" t="s">
        <v>35</v>
      </c>
      <c r="AX176" s="13" t="s">
        <v>74</v>
      </c>
      <c r="AY176" s="233" t="s">
        <v>125</v>
      </c>
    </row>
    <row r="177" s="14" customFormat="1">
      <c r="A177" s="14"/>
      <c r="B177" s="234"/>
      <c r="C177" s="235"/>
      <c r="D177" s="224" t="s">
        <v>137</v>
      </c>
      <c r="E177" s="236" t="s">
        <v>19</v>
      </c>
      <c r="F177" s="237" t="s">
        <v>139</v>
      </c>
      <c r="G177" s="235"/>
      <c r="H177" s="238">
        <v>158.77000000000001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137</v>
      </c>
      <c r="AU177" s="244" t="s">
        <v>84</v>
      </c>
      <c r="AV177" s="14" t="s">
        <v>133</v>
      </c>
      <c r="AW177" s="14" t="s">
        <v>35</v>
      </c>
      <c r="AX177" s="14" t="s">
        <v>82</v>
      </c>
      <c r="AY177" s="244" t="s">
        <v>125</v>
      </c>
    </row>
    <row r="178" s="2" customFormat="1" ht="37.8" customHeight="1">
      <c r="A178" s="38"/>
      <c r="B178" s="39"/>
      <c r="C178" s="204" t="s">
        <v>272</v>
      </c>
      <c r="D178" s="204" t="s">
        <v>128</v>
      </c>
      <c r="E178" s="205" t="s">
        <v>273</v>
      </c>
      <c r="F178" s="206" t="s">
        <v>274</v>
      </c>
      <c r="G178" s="207" t="s">
        <v>131</v>
      </c>
      <c r="H178" s="208">
        <v>606.89999999999998</v>
      </c>
      <c r="I178" s="209"/>
      <c r="J178" s="210">
        <f>ROUND(I178*H178,2)</f>
        <v>0</v>
      </c>
      <c r="K178" s="206" t="s">
        <v>132</v>
      </c>
      <c r="L178" s="44"/>
      <c r="M178" s="211" t="s">
        <v>19</v>
      </c>
      <c r="N178" s="212" t="s">
        <v>45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133</v>
      </c>
      <c r="AT178" s="215" t="s">
        <v>128</v>
      </c>
      <c r="AU178" s="215" t="s">
        <v>84</v>
      </c>
      <c r="AY178" s="17" t="s">
        <v>125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82</v>
      </c>
      <c r="BK178" s="216">
        <f>ROUND(I178*H178,2)</f>
        <v>0</v>
      </c>
      <c r="BL178" s="17" t="s">
        <v>133</v>
      </c>
      <c r="BM178" s="215" t="s">
        <v>275</v>
      </c>
    </row>
    <row r="179" s="2" customFormat="1">
      <c r="A179" s="38"/>
      <c r="B179" s="39"/>
      <c r="C179" s="40"/>
      <c r="D179" s="217" t="s">
        <v>135</v>
      </c>
      <c r="E179" s="40"/>
      <c r="F179" s="218" t="s">
        <v>276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135</v>
      </c>
      <c r="AU179" s="17" t="s">
        <v>84</v>
      </c>
    </row>
    <row r="180" s="13" customFormat="1">
      <c r="A180" s="13"/>
      <c r="B180" s="222"/>
      <c r="C180" s="223"/>
      <c r="D180" s="224" t="s">
        <v>137</v>
      </c>
      <c r="E180" s="225" t="s">
        <v>19</v>
      </c>
      <c r="F180" s="226" t="s">
        <v>277</v>
      </c>
      <c r="G180" s="223"/>
      <c r="H180" s="227">
        <v>336</v>
      </c>
      <c r="I180" s="228"/>
      <c r="J180" s="223"/>
      <c r="K180" s="223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137</v>
      </c>
      <c r="AU180" s="233" t="s">
        <v>84</v>
      </c>
      <c r="AV180" s="13" t="s">
        <v>84</v>
      </c>
      <c r="AW180" s="13" t="s">
        <v>35</v>
      </c>
      <c r="AX180" s="13" t="s">
        <v>74</v>
      </c>
      <c r="AY180" s="233" t="s">
        <v>125</v>
      </c>
    </row>
    <row r="181" s="13" customFormat="1">
      <c r="A181" s="13"/>
      <c r="B181" s="222"/>
      <c r="C181" s="223"/>
      <c r="D181" s="224" t="s">
        <v>137</v>
      </c>
      <c r="E181" s="225" t="s">
        <v>19</v>
      </c>
      <c r="F181" s="226" t="s">
        <v>278</v>
      </c>
      <c r="G181" s="223"/>
      <c r="H181" s="227">
        <v>270.89999999999998</v>
      </c>
      <c r="I181" s="228"/>
      <c r="J181" s="223"/>
      <c r="K181" s="223"/>
      <c r="L181" s="229"/>
      <c r="M181" s="230"/>
      <c r="N181" s="231"/>
      <c r="O181" s="231"/>
      <c r="P181" s="231"/>
      <c r="Q181" s="231"/>
      <c r="R181" s="231"/>
      <c r="S181" s="231"/>
      <c r="T181" s="23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3" t="s">
        <v>137</v>
      </c>
      <c r="AU181" s="233" t="s">
        <v>84</v>
      </c>
      <c r="AV181" s="13" t="s">
        <v>84</v>
      </c>
      <c r="AW181" s="13" t="s">
        <v>35</v>
      </c>
      <c r="AX181" s="13" t="s">
        <v>74</v>
      </c>
      <c r="AY181" s="233" t="s">
        <v>125</v>
      </c>
    </row>
    <row r="182" s="14" customFormat="1">
      <c r="A182" s="14"/>
      <c r="B182" s="234"/>
      <c r="C182" s="235"/>
      <c r="D182" s="224" t="s">
        <v>137</v>
      </c>
      <c r="E182" s="236" t="s">
        <v>19</v>
      </c>
      <c r="F182" s="237" t="s">
        <v>139</v>
      </c>
      <c r="G182" s="235"/>
      <c r="H182" s="238">
        <v>606.89999999999998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4" t="s">
        <v>137</v>
      </c>
      <c r="AU182" s="244" t="s">
        <v>84</v>
      </c>
      <c r="AV182" s="14" t="s">
        <v>133</v>
      </c>
      <c r="AW182" s="14" t="s">
        <v>35</v>
      </c>
      <c r="AX182" s="14" t="s">
        <v>82</v>
      </c>
      <c r="AY182" s="244" t="s">
        <v>125</v>
      </c>
    </row>
    <row r="183" s="2" customFormat="1" ht="44.25" customHeight="1">
      <c r="A183" s="38"/>
      <c r="B183" s="39"/>
      <c r="C183" s="204" t="s">
        <v>279</v>
      </c>
      <c r="D183" s="204" t="s">
        <v>128</v>
      </c>
      <c r="E183" s="205" t="s">
        <v>280</v>
      </c>
      <c r="F183" s="206" t="s">
        <v>281</v>
      </c>
      <c r="G183" s="207" t="s">
        <v>142</v>
      </c>
      <c r="H183" s="208">
        <v>798.17100000000005</v>
      </c>
      <c r="I183" s="209"/>
      <c r="J183" s="210">
        <f>ROUND(I183*H183,2)</f>
        <v>0</v>
      </c>
      <c r="K183" s="206" t="s">
        <v>132</v>
      </c>
      <c r="L183" s="44"/>
      <c r="M183" s="211" t="s">
        <v>19</v>
      </c>
      <c r="N183" s="212" t="s">
        <v>45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133</v>
      </c>
      <c r="AT183" s="215" t="s">
        <v>128</v>
      </c>
      <c r="AU183" s="215" t="s">
        <v>84</v>
      </c>
      <c r="AY183" s="17" t="s">
        <v>125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82</v>
      </c>
      <c r="BK183" s="216">
        <f>ROUND(I183*H183,2)</f>
        <v>0</v>
      </c>
      <c r="BL183" s="17" t="s">
        <v>133</v>
      </c>
      <c r="BM183" s="215" t="s">
        <v>282</v>
      </c>
    </row>
    <row r="184" s="2" customFormat="1">
      <c r="A184" s="38"/>
      <c r="B184" s="39"/>
      <c r="C184" s="40"/>
      <c r="D184" s="217" t="s">
        <v>135</v>
      </c>
      <c r="E184" s="40"/>
      <c r="F184" s="218" t="s">
        <v>283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135</v>
      </c>
      <c r="AU184" s="17" t="s">
        <v>84</v>
      </c>
    </row>
    <row r="185" s="13" customFormat="1">
      <c r="A185" s="13"/>
      <c r="B185" s="222"/>
      <c r="C185" s="223"/>
      <c r="D185" s="224" t="s">
        <v>137</v>
      </c>
      <c r="E185" s="225" t="s">
        <v>19</v>
      </c>
      <c r="F185" s="226" t="s">
        <v>156</v>
      </c>
      <c r="G185" s="223"/>
      <c r="H185" s="227">
        <v>798.17100000000005</v>
      </c>
      <c r="I185" s="228"/>
      <c r="J185" s="223"/>
      <c r="K185" s="223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137</v>
      </c>
      <c r="AU185" s="233" t="s">
        <v>84</v>
      </c>
      <c r="AV185" s="13" t="s">
        <v>84</v>
      </c>
      <c r="AW185" s="13" t="s">
        <v>35</v>
      </c>
      <c r="AX185" s="13" t="s">
        <v>82</v>
      </c>
      <c r="AY185" s="233" t="s">
        <v>125</v>
      </c>
    </row>
    <row r="186" s="2" customFormat="1" ht="66.75" customHeight="1">
      <c r="A186" s="38"/>
      <c r="B186" s="39"/>
      <c r="C186" s="204" t="s">
        <v>284</v>
      </c>
      <c r="D186" s="204" t="s">
        <v>128</v>
      </c>
      <c r="E186" s="205" t="s">
        <v>285</v>
      </c>
      <c r="F186" s="206" t="s">
        <v>286</v>
      </c>
      <c r="G186" s="207" t="s">
        <v>287</v>
      </c>
      <c r="H186" s="208">
        <v>8</v>
      </c>
      <c r="I186" s="209"/>
      <c r="J186" s="210">
        <f>ROUND(I186*H186,2)</f>
        <v>0</v>
      </c>
      <c r="K186" s="206" t="s">
        <v>19</v>
      </c>
      <c r="L186" s="44"/>
      <c r="M186" s="211" t="s">
        <v>19</v>
      </c>
      <c r="N186" s="212" t="s">
        <v>45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133</v>
      </c>
      <c r="AT186" s="215" t="s">
        <v>128</v>
      </c>
      <c r="AU186" s="215" t="s">
        <v>84</v>
      </c>
      <c r="AY186" s="17" t="s">
        <v>125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82</v>
      </c>
      <c r="BK186" s="216">
        <f>ROUND(I186*H186,2)</f>
        <v>0</v>
      </c>
      <c r="BL186" s="17" t="s">
        <v>133</v>
      </c>
      <c r="BM186" s="215" t="s">
        <v>288</v>
      </c>
    </row>
    <row r="187" s="13" customFormat="1">
      <c r="A187" s="13"/>
      <c r="B187" s="222"/>
      <c r="C187" s="223"/>
      <c r="D187" s="224" t="s">
        <v>137</v>
      </c>
      <c r="E187" s="225" t="s">
        <v>19</v>
      </c>
      <c r="F187" s="226" t="s">
        <v>174</v>
      </c>
      <c r="G187" s="223"/>
      <c r="H187" s="227">
        <v>8</v>
      </c>
      <c r="I187" s="228"/>
      <c r="J187" s="223"/>
      <c r="K187" s="223"/>
      <c r="L187" s="229"/>
      <c r="M187" s="230"/>
      <c r="N187" s="231"/>
      <c r="O187" s="231"/>
      <c r="P187" s="231"/>
      <c r="Q187" s="231"/>
      <c r="R187" s="231"/>
      <c r="S187" s="231"/>
      <c r="T187" s="23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3" t="s">
        <v>137</v>
      </c>
      <c r="AU187" s="233" t="s">
        <v>84</v>
      </c>
      <c r="AV187" s="13" t="s">
        <v>84</v>
      </c>
      <c r="AW187" s="13" t="s">
        <v>35</v>
      </c>
      <c r="AX187" s="13" t="s">
        <v>82</v>
      </c>
      <c r="AY187" s="233" t="s">
        <v>125</v>
      </c>
    </row>
    <row r="188" s="12" customFormat="1" ht="22.8" customHeight="1">
      <c r="A188" s="12"/>
      <c r="B188" s="188"/>
      <c r="C188" s="189"/>
      <c r="D188" s="190" t="s">
        <v>73</v>
      </c>
      <c r="E188" s="202" t="s">
        <v>174</v>
      </c>
      <c r="F188" s="202" t="s">
        <v>289</v>
      </c>
      <c r="G188" s="189"/>
      <c r="H188" s="189"/>
      <c r="I188" s="192"/>
      <c r="J188" s="203">
        <f>BK188</f>
        <v>0</v>
      </c>
      <c r="K188" s="189"/>
      <c r="L188" s="194"/>
      <c r="M188" s="195"/>
      <c r="N188" s="196"/>
      <c r="O188" s="196"/>
      <c r="P188" s="197">
        <f>SUM(P189:P190)</f>
        <v>0</v>
      </c>
      <c r="Q188" s="196"/>
      <c r="R188" s="197">
        <f>SUM(R189:R190)</f>
        <v>0</v>
      </c>
      <c r="S188" s="196"/>
      <c r="T188" s="198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9" t="s">
        <v>82</v>
      </c>
      <c r="AT188" s="200" t="s">
        <v>73</v>
      </c>
      <c r="AU188" s="200" t="s">
        <v>82</v>
      </c>
      <c r="AY188" s="199" t="s">
        <v>125</v>
      </c>
      <c r="BK188" s="201">
        <f>SUM(BK189:BK190)</f>
        <v>0</v>
      </c>
    </row>
    <row r="189" s="2" customFormat="1" ht="16.5" customHeight="1">
      <c r="A189" s="38"/>
      <c r="B189" s="39"/>
      <c r="C189" s="204" t="s">
        <v>290</v>
      </c>
      <c r="D189" s="204" t="s">
        <v>128</v>
      </c>
      <c r="E189" s="205" t="s">
        <v>291</v>
      </c>
      <c r="F189" s="206" t="s">
        <v>292</v>
      </c>
      <c r="G189" s="207" t="s">
        <v>287</v>
      </c>
      <c r="H189" s="208">
        <v>2</v>
      </c>
      <c r="I189" s="209"/>
      <c r="J189" s="210">
        <f>ROUND(I189*H189,2)</f>
        <v>0</v>
      </c>
      <c r="K189" s="206" t="s">
        <v>19</v>
      </c>
      <c r="L189" s="44"/>
      <c r="M189" s="211" t="s">
        <v>19</v>
      </c>
      <c r="N189" s="212" t="s">
        <v>45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133</v>
      </c>
      <c r="AT189" s="215" t="s">
        <v>128</v>
      </c>
      <c r="AU189" s="215" t="s">
        <v>84</v>
      </c>
      <c r="AY189" s="17" t="s">
        <v>125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82</v>
      </c>
      <c r="BK189" s="216">
        <f>ROUND(I189*H189,2)</f>
        <v>0</v>
      </c>
      <c r="BL189" s="17" t="s">
        <v>133</v>
      </c>
      <c r="BM189" s="215" t="s">
        <v>293</v>
      </c>
    </row>
    <row r="190" s="13" customFormat="1">
      <c r="A190" s="13"/>
      <c r="B190" s="222"/>
      <c r="C190" s="223"/>
      <c r="D190" s="224" t="s">
        <v>137</v>
      </c>
      <c r="E190" s="225" t="s">
        <v>19</v>
      </c>
      <c r="F190" s="226" t="s">
        <v>294</v>
      </c>
      <c r="G190" s="223"/>
      <c r="H190" s="227">
        <v>2</v>
      </c>
      <c r="I190" s="228"/>
      <c r="J190" s="223"/>
      <c r="K190" s="223"/>
      <c r="L190" s="229"/>
      <c r="M190" s="230"/>
      <c r="N190" s="231"/>
      <c r="O190" s="231"/>
      <c r="P190" s="231"/>
      <c r="Q190" s="231"/>
      <c r="R190" s="231"/>
      <c r="S190" s="231"/>
      <c r="T190" s="23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3" t="s">
        <v>137</v>
      </c>
      <c r="AU190" s="233" t="s">
        <v>84</v>
      </c>
      <c r="AV190" s="13" t="s">
        <v>84</v>
      </c>
      <c r="AW190" s="13" t="s">
        <v>35</v>
      </c>
      <c r="AX190" s="13" t="s">
        <v>82</v>
      </c>
      <c r="AY190" s="233" t="s">
        <v>125</v>
      </c>
    </row>
    <row r="191" s="12" customFormat="1" ht="22.8" customHeight="1">
      <c r="A191" s="12"/>
      <c r="B191" s="188"/>
      <c r="C191" s="189"/>
      <c r="D191" s="190" t="s">
        <v>73</v>
      </c>
      <c r="E191" s="202" t="s">
        <v>182</v>
      </c>
      <c r="F191" s="202" t="s">
        <v>295</v>
      </c>
      <c r="G191" s="189"/>
      <c r="H191" s="189"/>
      <c r="I191" s="192"/>
      <c r="J191" s="203">
        <f>BK191</f>
        <v>0</v>
      </c>
      <c r="K191" s="189"/>
      <c r="L191" s="194"/>
      <c r="M191" s="195"/>
      <c r="N191" s="196"/>
      <c r="O191" s="196"/>
      <c r="P191" s="197">
        <f>SUM(P192:P233)</f>
        <v>0</v>
      </c>
      <c r="Q191" s="196"/>
      <c r="R191" s="197">
        <f>SUM(R192:R233)</f>
        <v>0</v>
      </c>
      <c r="S191" s="196"/>
      <c r="T191" s="198">
        <f>SUM(T192:T233)</f>
        <v>72.901259999999994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9" t="s">
        <v>82</v>
      </c>
      <c r="AT191" s="200" t="s">
        <v>73</v>
      </c>
      <c r="AU191" s="200" t="s">
        <v>82</v>
      </c>
      <c r="AY191" s="199" t="s">
        <v>125</v>
      </c>
      <c r="BK191" s="201">
        <f>SUM(BK192:BK233)</f>
        <v>0</v>
      </c>
    </row>
    <row r="192" s="2" customFormat="1" ht="49.05" customHeight="1">
      <c r="A192" s="38"/>
      <c r="B192" s="39"/>
      <c r="C192" s="204" t="s">
        <v>296</v>
      </c>
      <c r="D192" s="204" t="s">
        <v>128</v>
      </c>
      <c r="E192" s="205" t="s">
        <v>297</v>
      </c>
      <c r="F192" s="206" t="s">
        <v>298</v>
      </c>
      <c r="G192" s="207" t="s">
        <v>142</v>
      </c>
      <c r="H192" s="208">
        <v>861.74599999999998</v>
      </c>
      <c r="I192" s="209"/>
      <c r="J192" s="210">
        <f>ROUND(I192*H192,2)</f>
        <v>0</v>
      </c>
      <c r="K192" s="206" t="s">
        <v>132</v>
      </c>
      <c r="L192" s="44"/>
      <c r="M192" s="211" t="s">
        <v>19</v>
      </c>
      <c r="N192" s="212" t="s">
        <v>45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133</v>
      </c>
      <c r="AT192" s="215" t="s">
        <v>128</v>
      </c>
      <c r="AU192" s="215" t="s">
        <v>84</v>
      </c>
      <c r="AY192" s="17" t="s">
        <v>125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82</v>
      </c>
      <c r="BK192" s="216">
        <f>ROUND(I192*H192,2)</f>
        <v>0</v>
      </c>
      <c r="BL192" s="17" t="s">
        <v>133</v>
      </c>
      <c r="BM192" s="215" t="s">
        <v>299</v>
      </c>
    </row>
    <row r="193" s="2" customFormat="1">
      <c r="A193" s="38"/>
      <c r="B193" s="39"/>
      <c r="C193" s="40"/>
      <c r="D193" s="217" t="s">
        <v>135</v>
      </c>
      <c r="E193" s="40"/>
      <c r="F193" s="218" t="s">
        <v>300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135</v>
      </c>
      <c r="AU193" s="17" t="s">
        <v>84</v>
      </c>
    </row>
    <row r="194" s="13" customFormat="1">
      <c r="A194" s="13"/>
      <c r="B194" s="222"/>
      <c r="C194" s="223"/>
      <c r="D194" s="224" t="s">
        <v>137</v>
      </c>
      <c r="E194" s="225" t="s">
        <v>19</v>
      </c>
      <c r="F194" s="226" t="s">
        <v>301</v>
      </c>
      <c r="G194" s="223"/>
      <c r="H194" s="227">
        <v>861.74599999999998</v>
      </c>
      <c r="I194" s="228"/>
      <c r="J194" s="223"/>
      <c r="K194" s="223"/>
      <c r="L194" s="229"/>
      <c r="M194" s="230"/>
      <c r="N194" s="231"/>
      <c r="O194" s="231"/>
      <c r="P194" s="231"/>
      <c r="Q194" s="231"/>
      <c r="R194" s="231"/>
      <c r="S194" s="231"/>
      <c r="T194" s="23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3" t="s">
        <v>137</v>
      </c>
      <c r="AU194" s="233" t="s">
        <v>84</v>
      </c>
      <c r="AV194" s="13" t="s">
        <v>84</v>
      </c>
      <c r="AW194" s="13" t="s">
        <v>35</v>
      </c>
      <c r="AX194" s="13" t="s">
        <v>74</v>
      </c>
      <c r="AY194" s="233" t="s">
        <v>125</v>
      </c>
    </row>
    <row r="195" s="14" customFormat="1">
      <c r="A195" s="14"/>
      <c r="B195" s="234"/>
      <c r="C195" s="235"/>
      <c r="D195" s="224" t="s">
        <v>137</v>
      </c>
      <c r="E195" s="236" t="s">
        <v>19</v>
      </c>
      <c r="F195" s="237" t="s">
        <v>139</v>
      </c>
      <c r="G195" s="235"/>
      <c r="H195" s="238">
        <v>861.74599999999998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137</v>
      </c>
      <c r="AU195" s="244" t="s">
        <v>84</v>
      </c>
      <c r="AV195" s="14" t="s">
        <v>133</v>
      </c>
      <c r="AW195" s="14" t="s">
        <v>35</v>
      </c>
      <c r="AX195" s="14" t="s">
        <v>82</v>
      </c>
      <c r="AY195" s="244" t="s">
        <v>125</v>
      </c>
    </row>
    <row r="196" s="2" customFormat="1" ht="49.05" customHeight="1">
      <c r="A196" s="38"/>
      <c r="B196" s="39"/>
      <c r="C196" s="204" t="s">
        <v>302</v>
      </c>
      <c r="D196" s="204" t="s">
        <v>128</v>
      </c>
      <c r="E196" s="205" t="s">
        <v>303</v>
      </c>
      <c r="F196" s="206" t="s">
        <v>304</v>
      </c>
      <c r="G196" s="207" t="s">
        <v>142</v>
      </c>
      <c r="H196" s="208">
        <v>77557.139999999999</v>
      </c>
      <c r="I196" s="209"/>
      <c r="J196" s="210">
        <f>ROUND(I196*H196,2)</f>
        <v>0</v>
      </c>
      <c r="K196" s="206" t="s">
        <v>132</v>
      </c>
      <c r="L196" s="44"/>
      <c r="M196" s="211" t="s">
        <v>19</v>
      </c>
      <c r="N196" s="212" t="s">
        <v>45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133</v>
      </c>
      <c r="AT196" s="215" t="s">
        <v>128</v>
      </c>
      <c r="AU196" s="215" t="s">
        <v>84</v>
      </c>
      <c r="AY196" s="17" t="s">
        <v>125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82</v>
      </c>
      <c r="BK196" s="216">
        <f>ROUND(I196*H196,2)</f>
        <v>0</v>
      </c>
      <c r="BL196" s="17" t="s">
        <v>133</v>
      </c>
      <c r="BM196" s="215" t="s">
        <v>305</v>
      </c>
    </row>
    <row r="197" s="2" customFormat="1">
      <c r="A197" s="38"/>
      <c r="B197" s="39"/>
      <c r="C197" s="40"/>
      <c r="D197" s="217" t="s">
        <v>135</v>
      </c>
      <c r="E197" s="40"/>
      <c r="F197" s="218" t="s">
        <v>306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135</v>
      </c>
      <c r="AU197" s="17" t="s">
        <v>84</v>
      </c>
    </row>
    <row r="198" s="13" customFormat="1">
      <c r="A198" s="13"/>
      <c r="B198" s="222"/>
      <c r="C198" s="223"/>
      <c r="D198" s="224" t="s">
        <v>137</v>
      </c>
      <c r="E198" s="225" t="s">
        <v>19</v>
      </c>
      <c r="F198" s="226" t="s">
        <v>307</v>
      </c>
      <c r="G198" s="223"/>
      <c r="H198" s="227">
        <v>77557.139999999999</v>
      </c>
      <c r="I198" s="228"/>
      <c r="J198" s="223"/>
      <c r="K198" s="223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137</v>
      </c>
      <c r="AU198" s="233" t="s">
        <v>84</v>
      </c>
      <c r="AV198" s="13" t="s">
        <v>84</v>
      </c>
      <c r="AW198" s="13" t="s">
        <v>35</v>
      </c>
      <c r="AX198" s="13" t="s">
        <v>82</v>
      </c>
      <c r="AY198" s="233" t="s">
        <v>125</v>
      </c>
    </row>
    <row r="199" s="2" customFormat="1" ht="49.05" customHeight="1">
      <c r="A199" s="38"/>
      <c r="B199" s="39"/>
      <c r="C199" s="204" t="s">
        <v>308</v>
      </c>
      <c r="D199" s="204" t="s">
        <v>128</v>
      </c>
      <c r="E199" s="205" t="s">
        <v>309</v>
      </c>
      <c r="F199" s="206" t="s">
        <v>310</v>
      </c>
      <c r="G199" s="207" t="s">
        <v>142</v>
      </c>
      <c r="H199" s="208">
        <v>861.74599999999998</v>
      </c>
      <c r="I199" s="209"/>
      <c r="J199" s="210">
        <f>ROUND(I199*H199,2)</f>
        <v>0</v>
      </c>
      <c r="K199" s="206" t="s">
        <v>132</v>
      </c>
      <c r="L199" s="44"/>
      <c r="M199" s="211" t="s">
        <v>19</v>
      </c>
      <c r="N199" s="212" t="s">
        <v>45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133</v>
      </c>
      <c r="AT199" s="215" t="s">
        <v>128</v>
      </c>
      <c r="AU199" s="215" t="s">
        <v>84</v>
      </c>
      <c r="AY199" s="17" t="s">
        <v>125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82</v>
      </c>
      <c r="BK199" s="216">
        <f>ROUND(I199*H199,2)</f>
        <v>0</v>
      </c>
      <c r="BL199" s="17" t="s">
        <v>133</v>
      </c>
      <c r="BM199" s="215" t="s">
        <v>311</v>
      </c>
    </row>
    <row r="200" s="2" customFormat="1">
      <c r="A200" s="38"/>
      <c r="B200" s="39"/>
      <c r="C200" s="40"/>
      <c r="D200" s="217" t="s">
        <v>135</v>
      </c>
      <c r="E200" s="40"/>
      <c r="F200" s="218" t="s">
        <v>312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135</v>
      </c>
      <c r="AU200" s="17" t="s">
        <v>84</v>
      </c>
    </row>
    <row r="201" s="2" customFormat="1" ht="24.15" customHeight="1">
      <c r="A201" s="38"/>
      <c r="B201" s="39"/>
      <c r="C201" s="204" t="s">
        <v>313</v>
      </c>
      <c r="D201" s="204" t="s">
        <v>128</v>
      </c>
      <c r="E201" s="205" t="s">
        <v>314</v>
      </c>
      <c r="F201" s="206" t="s">
        <v>315</v>
      </c>
      <c r="G201" s="207" t="s">
        <v>142</v>
      </c>
      <c r="H201" s="208">
        <v>861.74599999999998</v>
      </c>
      <c r="I201" s="209"/>
      <c r="J201" s="210">
        <f>ROUND(I201*H201,2)</f>
        <v>0</v>
      </c>
      <c r="K201" s="206" t="s">
        <v>132</v>
      </c>
      <c r="L201" s="44"/>
      <c r="M201" s="211" t="s">
        <v>19</v>
      </c>
      <c r="N201" s="212" t="s">
        <v>45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133</v>
      </c>
      <c r="AT201" s="215" t="s">
        <v>128</v>
      </c>
      <c r="AU201" s="215" t="s">
        <v>84</v>
      </c>
      <c r="AY201" s="17" t="s">
        <v>125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82</v>
      </c>
      <c r="BK201" s="216">
        <f>ROUND(I201*H201,2)</f>
        <v>0</v>
      </c>
      <c r="BL201" s="17" t="s">
        <v>133</v>
      </c>
      <c r="BM201" s="215" t="s">
        <v>316</v>
      </c>
    </row>
    <row r="202" s="2" customFormat="1">
      <c r="A202" s="38"/>
      <c r="B202" s="39"/>
      <c r="C202" s="40"/>
      <c r="D202" s="217" t="s">
        <v>135</v>
      </c>
      <c r="E202" s="40"/>
      <c r="F202" s="218" t="s">
        <v>317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135</v>
      </c>
      <c r="AU202" s="17" t="s">
        <v>84</v>
      </c>
    </row>
    <row r="203" s="13" customFormat="1">
      <c r="A203" s="13"/>
      <c r="B203" s="222"/>
      <c r="C203" s="223"/>
      <c r="D203" s="224" t="s">
        <v>137</v>
      </c>
      <c r="E203" s="225" t="s">
        <v>19</v>
      </c>
      <c r="F203" s="226" t="s">
        <v>301</v>
      </c>
      <c r="G203" s="223"/>
      <c r="H203" s="227">
        <v>861.74599999999998</v>
      </c>
      <c r="I203" s="228"/>
      <c r="J203" s="223"/>
      <c r="K203" s="223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137</v>
      </c>
      <c r="AU203" s="233" t="s">
        <v>84</v>
      </c>
      <c r="AV203" s="13" t="s">
        <v>84</v>
      </c>
      <c r="AW203" s="13" t="s">
        <v>35</v>
      </c>
      <c r="AX203" s="13" t="s">
        <v>74</v>
      </c>
      <c r="AY203" s="233" t="s">
        <v>125</v>
      </c>
    </row>
    <row r="204" s="14" customFormat="1">
      <c r="A204" s="14"/>
      <c r="B204" s="234"/>
      <c r="C204" s="235"/>
      <c r="D204" s="224" t="s">
        <v>137</v>
      </c>
      <c r="E204" s="236" t="s">
        <v>19</v>
      </c>
      <c r="F204" s="237" t="s">
        <v>139</v>
      </c>
      <c r="G204" s="235"/>
      <c r="H204" s="238">
        <v>861.74599999999998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137</v>
      </c>
      <c r="AU204" s="244" t="s">
        <v>84</v>
      </c>
      <c r="AV204" s="14" t="s">
        <v>133</v>
      </c>
      <c r="AW204" s="14" t="s">
        <v>35</v>
      </c>
      <c r="AX204" s="14" t="s">
        <v>82</v>
      </c>
      <c r="AY204" s="244" t="s">
        <v>125</v>
      </c>
    </row>
    <row r="205" s="2" customFormat="1" ht="24.15" customHeight="1">
      <c r="A205" s="38"/>
      <c r="B205" s="39"/>
      <c r="C205" s="204" t="s">
        <v>318</v>
      </c>
      <c r="D205" s="204" t="s">
        <v>128</v>
      </c>
      <c r="E205" s="205" t="s">
        <v>319</v>
      </c>
      <c r="F205" s="206" t="s">
        <v>320</v>
      </c>
      <c r="G205" s="207" t="s">
        <v>142</v>
      </c>
      <c r="H205" s="208">
        <v>77557.139999999999</v>
      </c>
      <c r="I205" s="209"/>
      <c r="J205" s="210">
        <f>ROUND(I205*H205,2)</f>
        <v>0</v>
      </c>
      <c r="K205" s="206" t="s">
        <v>132</v>
      </c>
      <c r="L205" s="44"/>
      <c r="M205" s="211" t="s">
        <v>19</v>
      </c>
      <c r="N205" s="212" t="s">
        <v>45</v>
      </c>
      <c r="O205" s="84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133</v>
      </c>
      <c r="AT205" s="215" t="s">
        <v>128</v>
      </c>
      <c r="AU205" s="215" t="s">
        <v>84</v>
      </c>
      <c r="AY205" s="17" t="s">
        <v>125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82</v>
      </c>
      <c r="BK205" s="216">
        <f>ROUND(I205*H205,2)</f>
        <v>0</v>
      </c>
      <c r="BL205" s="17" t="s">
        <v>133</v>
      </c>
      <c r="BM205" s="215" t="s">
        <v>321</v>
      </c>
    </row>
    <row r="206" s="2" customFormat="1">
      <c r="A206" s="38"/>
      <c r="B206" s="39"/>
      <c r="C206" s="40"/>
      <c r="D206" s="217" t="s">
        <v>135</v>
      </c>
      <c r="E206" s="40"/>
      <c r="F206" s="218" t="s">
        <v>322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135</v>
      </c>
      <c r="AU206" s="17" t="s">
        <v>84</v>
      </c>
    </row>
    <row r="207" s="13" customFormat="1">
      <c r="A207" s="13"/>
      <c r="B207" s="222"/>
      <c r="C207" s="223"/>
      <c r="D207" s="224" t="s">
        <v>137</v>
      </c>
      <c r="E207" s="225" t="s">
        <v>19</v>
      </c>
      <c r="F207" s="226" t="s">
        <v>307</v>
      </c>
      <c r="G207" s="223"/>
      <c r="H207" s="227">
        <v>77557.139999999999</v>
      </c>
      <c r="I207" s="228"/>
      <c r="J207" s="223"/>
      <c r="K207" s="223"/>
      <c r="L207" s="229"/>
      <c r="M207" s="230"/>
      <c r="N207" s="231"/>
      <c r="O207" s="231"/>
      <c r="P207" s="231"/>
      <c r="Q207" s="231"/>
      <c r="R207" s="231"/>
      <c r="S207" s="231"/>
      <c r="T207" s="23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3" t="s">
        <v>137</v>
      </c>
      <c r="AU207" s="233" t="s">
        <v>84</v>
      </c>
      <c r="AV207" s="13" t="s">
        <v>84</v>
      </c>
      <c r="AW207" s="13" t="s">
        <v>35</v>
      </c>
      <c r="AX207" s="13" t="s">
        <v>82</v>
      </c>
      <c r="AY207" s="233" t="s">
        <v>125</v>
      </c>
    </row>
    <row r="208" s="2" customFormat="1" ht="24.15" customHeight="1">
      <c r="A208" s="38"/>
      <c r="B208" s="39"/>
      <c r="C208" s="204" t="s">
        <v>323</v>
      </c>
      <c r="D208" s="204" t="s">
        <v>128</v>
      </c>
      <c r="E208" s="205" t="s">
        <v>324</v>
      </c>
      <c r="F208" s="206" t="s">
        <v>325</v>
      </c>
      <c r="G208" s="207" t="s">
        <v>142</v>
      </c>
      <c r="H208" s="208">
        <v>861.74599999999998</v>
      </c>
      <c r="I208" s="209"/>
      <c r="J208" s="210">
        <f>ROUND(I208*H208,2)</f>
        <v>0</v>
      </c>
      <c r="K208" s="206" t="s">
        <v>132</v>
      </c>
      <c r="L208" s="44"/>
      <c r="M208" s="211" t="s">
        <v>19</v>
      </c>
      <c r="N208" s="212" t="s">
        <v>45</v>
      </c>
      <c r="O208" s="84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133</v>
      </c>
      <c r="AT208" s="215" t="s">
        <v>128</v>
      </c>
      <c r="AU208" s="215" t="s">
        <v>84</v>
      </c>
      <c r="AY208" s="17" t="s">
        <v>125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82</v>
      </c>
      <c r="BK208" s="216">
        <f>ROUND(I208*H208,2)</f>
        <v>0</v>
      </c>
      <c r="BL208" s="17" t="s">
        <v>133</v>
      </c>
      <c r="BM208" s="215" t="s">
        <v>326</v>
      </c>
    </row>
    <row r="209" s="2" customFormat="1">
      <c r="A209" s="38"/>
      <c r="B209" s="39"/>
      <c r="C209" s="40"/>
      <c r="D209" s="217" t="s">
        <v>135</v>
      </c>
      <c r="E209" s="40"/>
      <c r="F209" s="218" t="s">
        <v>327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135</v>
      </c>
      <c r="AU209" s="17" t="s">
        <v>84</v>
      </c>
    </row>
    <row r="210" s="2" customFormat="1" ht="24.15" customHeight="1">
      <c r="A210" s="38"/>
      <c r="B210" s="39"/>
      <c r="C210" s="204" t="s">
        <v>328</v>
      </c>
      <c r="D210" s="204" t="s">
        <v>128</v>
      </c>
      <c r="E210" s="205" t="s">
        <v>329</v>
      </c>
      <c r="F210" s="206" t="s">
        <v>330</v>
      </c>
      <c r="G210" s="207" t="s">
        <v>142</v>
      </c>
      <c r="H210" s="208">
        <v>1680</v>
      </c>
      <c r="I210" s="209"/>
      <c r="J210" s="210">
        <f>ROUND(I210*H210,2)</f>
        <v>0</v>
      </c>
      <c r="K210" s="206" t="s">
        <v>132</v>
      </c>
      <c r="L210" s="44"/>
      <c r="M210" s="211" t="s">
        <v>19</v>
      </c>
      <c r="N210" s="212" t="s">
        <v>45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133</v>
      </c>
      <c r="AT210" s="215" t="s">
        <v>128</v>
      </c>
      <c r="AU210" s="215" t="s">
        <v>84</v>
      </c>
      <c r="AY210" s="17" t="s">
        <v>125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82</v>
      </c>
      <c r="BK210" s="216">
        <f>ROUND(I210*H210,2)</f>
        <v>0</v>
      </c>
      <c r="BL210" s="17" t="s">
        <v>133</v>
      </c>
      <c r="BM210" s="215" t="s">
        <v>331</v>
      </c>
    </row>
    <row r="211" s="2" customFormat="1">
      <c r="A211" s="38"/>
      <c r="B211" s="39"/>
      <c r="C211" s="40"/>
      <c r="D211" s="217" t="s">
        <v>135</v>
      </c>
      <c r="E211" s="40"/>
      <c r="F211" s="218" t="s">
        <v>332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135</v>
      </c>
      <c r="AU211" s="17" t="s">
        <v>84</v>
      </c>
    </row>
    <row r="212" s="13" customFormat="1">
      <c r="A212" s="13"/>
      <c r="B212" s="222"/>
      <c r="C212" s="223"/>
      <c r="D212" s="224" t="s">
        <v>137</v>
      </c>
      <c r="E212" s="225" t="s">
        <v>19</v>
      </c>
      <c r="F212" s="226" t="s">
        <v>333</v>
      </c>
      <c r="G212" s="223"/>
      <c r="H212" s="227">
        <v>168</v>
      </c>
      <c r="I212" s="228"/>
      <c r="J212" s="223"/>
      <c r="K212" s="223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137</v>
      </c>
      <c r="AU212" s="233" t="s">
        <v>84</v>
      </c>
      <c r="AV212" s="13" t="s">
        <v>84</v>
      </c>
      <c r="AW212" s="13" t="s">
        <v>35</v>
      </c>
      <c r="AX212" s="13" t="s">
        <v>74</v>
      </c>
      <c r="AY212" s="233" t="s">
        <v>125</v>
      </c>
    </row>
    <row r="213" s="13" customFormat="1">
      <c r="A213" s="13"/>
      <c r="B213" s="222"/>
      <c r="C213" s="223"/>
      <c r="D213" s="224" t="s">
        <v>137</v>
      </c>
      <c r="E213" s="225" t="s">
        <v>19</v>
      </c>
      <c r="F213" s="226" t="s">
        <v>334</v>
      </c>
      <c r="G213" s="223"/>
      <c r="H213" s="227">
        <v>1680</v>
      </c>
      <c r="I213" s="228"/>
      <c r="J213" s="223"/>
      <c r="K213" s="223"/>
      <c r="L213" s="229"/>
      <c r="M213" s="230"/>
      <c r="N213" s="231"/>
      <c r="O213" s="231"/>
      <c r="P213" s="231"/>
      <c r="Q213" s="231"/>
      <c r="R213" s="231"/>
      <c r="S213" s="231"/>
      <c r="T213" s="23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3" t="s">
        <v>137</v>
      </c>
      <c r="AU213" s="233" t="s">
        <v>84</v>
      </c>
      <c r="AV213" s="13" t="s">
        <v>84</v>
      </c>
      <c r="AW213" s="13" t="s">
        <v>35</v>
      </c>
      <c r="AX213" s="13" t="s">
        <v>82</v>
      </c>
      <c r="AY213" s="233" t="s">
        <v>125</v>
      </c>
    </row>
    <row r="214" s="2" customFormat="1" ht="44.25" customHeight="1">
      <c r="A214" s="38"/>
      <c r="B214" s="39"/>
      <c r="C214" s="204" t="s">
        <v>335</v>
      </c>
      <c r="D214" s="204" t="s">
        <v>128</v>
      </c>
      <c r="E214" s="205" t="s">
        <v>336</v>
      </c>
      <c r="F214" s="206" t="s">
        <v>337</v>
      </c>
      <c r="G214" s="207" t="s">
        <v>142</v>
      </c>
      <c r="H214" s="208">
        <v>980.39999999999998</v>
      </c>
      <c r="I214" s="209"/>
      <c r="J214" s="210">
        <f>ROUND(I214*H214,2)</f>
        <v>0</v>
      </c>
      <c r="K214" s="206" t="s">
        <v>132</v>
      </c>
      <c r="L214" s="44"/>
      <c r="M214" s="211" t="s">
        <v>19</v>
      </c>
      <c r="N214" s="212" t="s">
        <v>45</v>
      </c>
      <c r="O214" s="84"/>
      <c r="P214" s="213">
        <f>O214*H214</f>
        <v>0</v>
      </c>
      <c r="Q214" s="213">
        <v>0</v>
      </c>
      <c r="R214" s="213">
        <f>Q214*H214</f>
        <v>0</v>
      </c>
      <c r="S214" s="213">
        <v>0.071999999999999995</v>
      </c>
      <c r="T214" s="214">
        <f>S214*H214</f>
        <v>70.588799999999992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133</v>
      </c>
      <c r="AT214" s="215" t="s">
        <v>128</v>
      </c>
      <c r="AU214" s="215" t="s">
        <v>84</v>
      </c>
      <c r="AY214" s="17" t="s">
        <v>125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82</v>
      </c>
      <c r="BK214" s="216">
        <f>ROUND(I214*H214,2)</f>
        <v>0</v>
      </c>
      <c r="BL214" s="17" t="s">
        <v>133</v>
      </c>
      <c r="BM214" s="215" t="s">
        <v>338</v>
      </c>
    </row>
    <row r="215" s="2" customFormat="1">
      <c r="A215" s="38"/>
      <c r="B215" s="39"/>
      <c r="C215" s="40"/>
      <c r="D215" s="217" t="s">
        <v>135</v>
      </c>
      <c r="E215" s="40"/>
      <c r="F215" s="218" t="s">
        <v>339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135</v>
      </c>
      <c r="AU215" s="17" t="s">
        <v>84</v>
      </c>
    </row>
    <row r="216" s="13" customFormat="1">
      <c r="A216" s="13"/>
      <c r="B216" s="222"/>
      <c r="C216" s="223"/>
      <c r="D216" s="224" t="s">
        <v>137</v>
      </c>
      <c r="E216" s="225" t="s">
        <v>19</v>
      </c>
      <c r="F216" s="226" t="s">
        <v>216</v>
      </c>
      <c r="G216" s="223"/>
      <c r="H216" s="227">
        <v>440.78500000000002</v>
      </c>
      <c r="I216" s="228"/>
      <c r="J216" s="223"/>
      <c r="K216" s="223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137</v>
      </c>
      <c r="AU216" s="233" t="s">
        <v>84</v>
      </c>
      <c r="AV216" s="13" t="s">
        <v>84</v>
      </c>
      <c r="AW216" s="13" t="s">
        <v>35</v>
      </c>
      <c r="AX216" s="13" t="s">
        <v>74</v>
      </c>
      <c r="AY216" s="233" t="s">
        <v>125</v>
      </c>
    </row>
    <row r="217" s="13" customFormat="1">
      <c r="A217" s="13"/>
      <c r="B217" s="222"/>
      <c r="C217" s="223"/>
      <c r="D217" s="224" t="s">
        <v>137</v>
      </c>
      <c r="E217" s="225" t="s">
        <v>19</v>
      </c>
      <c r="F217" s="226" t="s">
        <v>217</v>
      </c>
      <c r="G217" s="223"/>
      <c r="H217" s="227">
        <v>415.82400000000001</v>
      </c>
      <c r="I217" s="228"/>
      <c r="J217" s="223"/>
      <c r="K217" s="223"/>
      <c r="L217" s="229"/>
      <c r="M217" s="230"/>
      <c r="N217" s="231"/>
      <c r="O217" s="231"/>
      <c r="P217" s="231"/>
      <c r="Q217" s="231"/>
      <c r="R217" s="231"/>
      <c r="S217" s="231"/>
      <c r="T217" s="23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3" t="s">
        <v>137</v>
      </c>
      <c r="AU217" s="233" t="s">
        <v>84</v>
      </c>
      <c r="AV217" s="13" t="s">
        <v>84</v>
      </c>
      <c r="AW217" s="13" t="s">
        <v>35</v>
      </c>
      <c r="AX217" s="13" t="s">
        <v>74</v>
      </c>
      <c r="AY217" s="233" t="s">
        <v>125</v>
      </c>
    </row>
    <row r="218" s="13" customFormat="1">
      <c r="A218" s="13"/>
      <c r="B218" s="222"/>
      <c r="C218" s="223"/>
      <c r="D218" s="224" t="s">
        <v>137</v>
      </c>
      <c r="E218" s="225" t="s">
        <v>19</v>
      </c>
      <c r="F218" s="226" t="s">
        <v>218</v>
      </c>
      <c r="G218" s="223"/>
      <c r="H218" s="227">
        <v>25.966999999999999</v>
      </c>
      <c r="I218" s="228"/>
      <c r="J218" s="223"/>
      <c r="K218" s="223"/>
      <c r="L218" s="229"/>
      <c r="M218" s="230"/>
      <c r="N218" s="231"/>
      <c r="O218" s="231"/>
      <c r="P218" s="231"/>
      <c r="Q218" s="231"/>
      <c r="R218" s="231"/>
      <c r="S218" s="231"/>
      <c r="T218" s="23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3" t="s">
        <v>137</v>
      </c>
      <c r="AU218" s="233" t="s">
        <v>84</v>
      </c>
      <c r="AV218" s="13" t="s">
        <v>84</v>
      </c>
      <c r="AW218" s="13" t="s">
        <v>35</v>
      </c>
      <c r="AX218" s="13" t="s">
        <v>74</v>
      </c>
      <c r="AY218" s="233" t="s">
        <v>125</v>
      </c>
    </row>
    <row r="219" s="13" customFormat="1">
      <c r="A219" s="13"/>
      <c r="B219" s="222"/>
      <c r="C219" s="223"/>
      <c r="D219" s="224" t="s">
        <v>137</v>
      </c>
      <c r="E219" s="225" t="s">
        <v>19</v>
      </c>
      <c r="F219" s="226" t="s">
        <v>340</v>
      </c>
      <c r="G219" s="223"/>
      <c r="H219" s="227">
        <v>97.823999999999998</v>
      </c>
      <c r="I219" s="228"/>
      <c r="J219" s="223"/>
      <c r="K219" s="223"/>
      <c r="L219" s="229"/>
      <c r="M219" s="230"/>
      <c r="N219" s="231"/>
      <c r="O219" s="231"/>
      <c r="P219" s="231"/>
      <c r="Q219" s="231"/>
      <c r="R219" s="231"/>
      <c r="S219" s="231"/>
      <c r="T219" s="23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3" t="s">
        <v>137</v>
      </c>
      <c r="AU219" s="233" t="s">
        <v>84</v>
      </c>
      <c r="AV219" s="13" t="s">
        <v>84</v>
      </c>
      <c r="AW219" s="13" t="s">
        <v>35</v>
      </c>
      <c r="AX219" s="13" t="s">
        <v>74</v>
      </c>
      <c r="AY219" s="233" t="s">
        <v>125</v>
      </c>
    </row>
    <row r="220" s="14" customFormat="1">
      <c r="A220" s="14"/>
      <c r="B220" s="234"/>
      <c r="C220" s="235"/>
      <c r="D220" s="224" t="s">
        <v>137</v>
      </c>
      <c r="E220" s="236" t="s">
        <v>19</v>
      </c>
      <c r="F220" s="237" t="s">
        <v>139</v>
      </c>
      <c r="G220" s="235"/>
      <c r="H220" s="238">
        <v>980.39999999999998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4" t="s">
        <v>137</v>
      </c>
      <c r="AU220" s="244" t="s">
        <v>84</v>
      </c>
      <c r="AV220" s="14" t="s">
        <v>133</v>
      </c>
      <c r="AW220" s="14" t="s">
        <v>35</v>
      </c>
      <c r="AX220" s="14" t="s">
        <v>82</v>
      </c>
      <c r="AY220" s="244" t="s">
        <v>125</v>
      </c>
    </row>
    <row r="221" s="2" customFormat="1" ht="37.8" customHeight="1">
      <c r="A221" s="38"/>
      <c r="B221" s="39"/>
      <c r="C221" s="204" t="s">
        <v>341</v>
      </c>
      <c r="D221" s="204" t="s">
        <v>128</v>
      </c>
      <c r="E221" s="205" t="s">
        <v>342</v>
      </c>
      <c r="F221" s="206" t="s">
        <v>343</v>
      </c>
      <c r="G221" s="207" t="s">
        <v>142</v>
      </c>
      <c r="H221" s="208">
        <v>27.809999999999999</v>
      </c>
      <c r="I221" s="209"/>
      <c r="J221" s="210">
        <f>ROUND(I221*H221,2)</f>
        <v>0</v>
      </c>
      <c r="K221" s="206" t="s">
        <v>19</v>
      </c>
      <c r="L221" s="44"/>
      <c r="M221" s="211" t="s">
        <v>19</v>
      </c>
      <c r="N221" s="212" t="s">
        <v>45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0.050000000000000003</v>
      </c>
      <c r="T221" s="214">
        <f>S221*H221</f>
        <v>1.3905000000000001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133</v>
      </c>
      <c r="AT221" s="215" t="s">
        <v>128</v>
      </c>
      <c r="AU221" s="215" t="s">
        <v>84</v>
      </c>
      <c r="AY221" s="17" t="s">
        <v>125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82</v>
      </c>
      <c r="BK221" s="216">
        <f>ROUND(I221*H221,2)</f>
        <v>0</v>
      </c>
      <c r="BL221" s="17" t="s">
        <v>133</v>
      </c>
      <c r="BM221" s="215" t="s">
        <v>344</v>
      </c>
    </row>
    <row r="222" s="15" customFormat="1">
      <c r="A222" s="15"/>
      <c r="B222" s="255"/>
      <c r="C222" s="256"/>
      <c r="D222" s="224" t="s">
        <v>137</v>
      </c>
      <c r="E222" s="257" t="s">
        <v>19</v>
      </c>
      <c r="F222" s="258" t="s">
        <v>247</v>
      </c>
      <c r="G222" s="256"/>
      <c r="H222" s="257" t="s">
        <v>19</v>
      </c>
      <c r="I222" s="259"/>
      <c r="J222" s="256"/>
      <c r="K222" s="256"/>
      <c r="L222" s="260"/>
      <c r="M222" s="261"/>
      <c r="N222" s="262"/>
      <c r="O222" s="262"/>
      <c r="P222" s="262"/>
      <c r="Q222" s="262"/>
      <c r="R222" s="262"/>
      <c r="S222" s="262"/>
      <c r="T222" s="263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4" t="s">
        <v>137</v>
      </c>
      <c r="AU222" s="264" t="s">
        <v>84</v>
      </c>
      <c r="AV222" s="15" t="s">
        <v>82</v>
      </c>
      <c r="AW222" s="15" t="s">
        <v>35</v>
      </c>
      <c r="AX222" s="15" t="s">
        <v>74</v>
      </c>
      <c r="AY222" s="264" t="s">
        <v>125</v>
      </c>
    </row>
    <row r="223" s="13" customFormat="1">
      <c r="A223" s="13"/>
      <c r="B223" s="222"/>
      <c r="C223" s="223"/>
      <c r="D223" s="224" t="s">
        <v>137</v>
      </c>
      <c r="E223" s="225" t="s">
        <v>19</v>
      </c>
      <c r="F223" s="226" t="s">
        <v>248</v>
      </c>
      <c r="G223" s="223"/>
      <c r="H223" s="227">
        <v>27.809999999999999</v>
      </c>
      <c r="I223" s="228"/>
      <c r="J223" s="223"/>
      <c r="K223" s="223"/>
      <c r="L223" s="229"/>
      <c r="M223" s="230"/>
      <c r="N223" s="231"/>
      <c r="O223" s="231"/>
      <c r="P223" s="231"/>
      <c r="Q223" s="231"/>
      <c r="R223" s="231"/>
      <c r="S223" s="231"/>
      <c r="T223" s="23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3" t="s">
        <v>137</v>
      </c>
      <c r="AU223" s="233" t="s">
        <v>84</v>
      </c>
      <c r="AV223" s="13" t="s">
        <v>84</v>
      </c>
      <c r="AW223" s="13" t="s">
        <v>35</v>
      </c>
      <c r="AX223" s="13" t="s">
        <v>82</v>
      </c>
      <c r="AY223" s="233" t="s">
        <v>125</v>
      </c>
    </row>
    <row r="224" s="2" customFormat="1" ht="33" customHeight="1">
      <c r="A224" s="38"/>
      <c r="B224" s="39"/>
      <c r="C224" s="204" t="s">
        <v>345</v>
      </c>
      <c r="D224" s="204" t="s">
        <v>128</v>
      </c>
      <c r="E224" s="205" t="s">
        <v>346</v>
      </c>
      <c r="F224" s="206" t="s">
        <v>347</v>
      </c>
      <c r="G224" s="207" t="s">
        <v>142</v>
      </c>
      <c r="H224" s="208">
        <v>11.82</v>
      </c>
      <c r="I224" s="209"/>
      <c r="J224" s="210">
        <f>ROUND(I224*H224,2)</f>
        <v>0</v>
      </c>
      <c r="K224" s="206" t="s">
        <v>132</v>
      </c>
      <c r="L224" s="44"/>
      <c r="M224" s="211" t="s">
        <v>19</v>
      </c>
      <c r="N224" s="212" t="s">
        <v>45</v>
      </c>
      <c r="O224" s="84"/>
      <c r="P224" s="213">
        <f>O224*H224</f>
        <v>0</v>
      </c>
      <c r="Q224" s="213">
        <v>0</v>
      </c>
      <c r="R224" s="213">
        <f>Q224*H224</f>
        <v>0</v>
      </c>
      <c r="S224" s="213">
        <v>0.078</v>
      </c>
      <c r="T224" s="214">
        <f>S224*H224</f>
        <v>0.92196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133</v>
      </c>
      <c r="AT224" s="215" t="s">
        <v>128</v>
      </c>
      <c r="AU224" s="215" t="s">
        <v>84</v>
      </c>
      <c r="AY224" s="17" t="s">
        <v>125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82</v>
      </c>
      <c r="BK224" s="216">
        <f>ROUND(I224*H224,2)</f>
        <v>0</v>
      </c>
      <c r="BL224" s="17" t="s">
        <v>133</v>
      </c>
      <c r="BM224" s="215" t="s">
        <v>348</v>
      </c>
    </row>
    <row r="225" s="2" customFormat="1">
      <c r="A225" s="38"/>
      <c r="B225" s="39"/>
      <c r="C225" s="40"/>
      <c r="D225" s="217" t="s">
        <v>135</v>
      </c>
      <c r="E225" s="40"/>
      <c r="F225" s="218" t="s">
        <v>349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135</v>
      </c>
      <c r="AU225" s="17" t="s">
        <v>84</v>
      </c>
    </row>
    <row r="226" s="13" customFormat="1">
      <c r="A226" s="13"/>
      <c r="B226" s="222"/>
      <c r="C226" s="223"/>
      <c r="D226" s="224" t="s">
        <v>137</v>
      </c>
      <c r="E226" s="225" t="s">
        <v>19</v>
      </c>
      <c r="F226" s="226" t="s">
        <v>350</v>
      </c>
      <c r="G226" s="223"/>
      <c r="H226" s="227">
        <v>11.82</v>
      </c>
      <c r="I226" s="228"/>
      <c r="J226" s="223"/>
      <c r="K226" s="223"/>
      <c r="L226" s="229"/>
      <c r="M226" s="230"/>
      <c r="N226" s="231"/>
      <c r="O226" s="231"/>
      <c r="P226" s="231"/>
      <c r="Q226" s="231"/>
      <c r="R226" s="231"/>
      <c r="S226" s="231"/>
      <c r="T226" s="23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3" t="s">
        <v>137</v>
      </c>
      <c r="AU226" s="233" t="s">
        <v>84</v>
      </c>
      <c r="AV226" s="13" t="s">
        <v>84</v>
      </c>
      <c r="AW226" s="13" t="s">
        <v>35</v>
      </c>
      <c r="AX226" s="13" t="s">
        <v>74</v>
      </c>
      <c r="AY226" s="233" t="s">
        <v>125</v>
      </c>
    </row>
    <row r="227" s="14" customFormat="1">
      <c r="A227" s="14"/>
      <c r="B227" s="234"/>
      <c r="C227" s="235"/>
      <c r="D227" s="224" t="s">
        <v>137</v>
      </c>
      <c r="E227" s="236" t="s">
        <v>19</v>
      </c>
      <c r="F227" s="237" t="s">
        <v>139</v>
      </c>
      <c r="G227" s="235"/>
      <c r="H227" s="238">
        <v>11.82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4" t="s">
        <v>137</v>
      </c>
      <c r="AU227" s="244" t="s">
        <v>84</v>
      </c>
      <c r="AV227" s="14" t="s">
        <v>133</v>
      </c>
      <c r="AW227" s="14" t="s">
        <v>35</v>
      </c>
      <c r="AX227" s="14" t="s">
        <v>82</v>
      </c>
      <c r="AY227" s="244" t="s">
        <v>125</v>
      </c>
    </row>
    <row r="228" s="2" customFormat="1" ht="24.15" customHeight="1">
      <c r="A228" s="38"/>
      <c r="B228" s="39"/>
      <c r="C228" s="204" t="s">
        <v>351</v>
      </c>
      <c r="D228" s="204" t="s">
        <v>128</v>
      </c>
      <c r="E228" s="205" t="s">
        <v>352</v>
      </c>
      <c r="F228" s="206" t="s">
        <v>353</v>
      </c>
      <c r="G228" s="207" t="s">
        <v>142</v>
      </c>
      <c r="H228" s="208">
        <v>882.57600000000002</v>
      </c>
      <c r="I228" s="209"/>
      <c r="J228" s="210">
        <f>ROUND(I228*H228,2)</f>
        <v>0</v>
      </c>
      <c r="K228" s="206" t="s">
        <v>132</v>
      </c>
      <c r="L228" s="44"/>
      <c r="M228" s="211" t="s">
        <v>19</v>
      </c>
      <c r="N228" s="212" t="s">
        <v>45</v>
      </c>
      <c r="O228" s="84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133</v>
      </c>
      <c r="AT228" s="215" t="s">
        <v>128</v>
      </c>
      <c r="AU228" s="215" t="s">
        <v>84</v>
      </c>
      <c r="AY228" s="17" t="s">
        <v>125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82</v>
      </c>
      <c r="BK228" s="216">
        <f>ROUND(I228*H228,2)</f>
        <v>0</v>
      </c>
      <c r="BL228" s="17" t="s">
        <v>133</v>
      </c>
      <c r="BM228" s="215" t="s">
        <v>354</v>
      </c>
    </row>
    <row r="229" s="2" customFormat="1">
      <c r="A229" s="38"/>
      <c r="B229" s="39"/>
      <c r="C229" s="40"/>
      <c r="D229" s="217" t="s">
        <v>135</v>
      </c>
      <c r="E229" s="40"/>
      <c r="F229" s="218" t="s">
        <v>355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135</v>
      </c>
      <c r="AU229" s="17" t="s">
        <v>84</v>
      </c>
    </row>
    <row r="230" s="13" customFormat="1">
      <c r="A230" s="13"/>
      <c r="B230" s="222"/>
      <c r="C230" s="223"/>
      <c r="D230" s="224" t="s">
        <v>137</v>
      </c>
      <c r="E230" s="225" t="s">
        <v>19</v>
      </c>
      <c r="F230" s="226" t="s">
        <v>216</v>
      </c>
      <c r="G230" s="223"/>
      <c r="H230" s="227">
        <v>440.78500000000002</v>
      </c>
      <c r="I230" s="228"/>
      <c r="J230" s="223"/>
      <c r="K230" s="223"/>
      <c r="L230" s="229"/>
      <c r="M230" s="230"/>
      <c r="N230" s="231"/>
      <c r="O230" s="231"/>
      <c r="P230" s="231"/>
      <c r="Q230" s="231"/>
      <c r="R230" s="231"/>
      <c r="S230" s="231"/>
      <c r="T230" s="23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137</v>
      </c>
      <c r="AU230" s="233" t="s">
        <v>84</v>
      </c>
      <c r="AV230" s="13" t="s">
        <v>84</v>
      </c>
      <c r="AW230" s="13" t="s">
        <v>35</v>
      </c>
      <c r="AX230" s="13" t="s">
        <v>74</v>
      </c>
      <c r="AY230" s="233" t="s">
        <v>125</v>
      </c>
    </row>
    <row r="231" s="13" customFormat="1">
      <c r="A231" s="13"/>
      <c r="B231" s="222"/>
      <c r="C231" s="223"/>
      <c r="D231" s="224" t="s">
        <v>137</v>
      </c>
      <c r="E231" s="225" t="s">
        <v>19</v>
      </c>
      <c r="F231" s="226" t="s">
        <v>217</v>
      </c>
      <c r="G231" s="223"/>
      <c r="H231" s="227">
        <v>415.82400000000001</v>
      </c>
      <c r="I231" s="228"/>
      <c r="J231" s="223"/>
      <c r="K231" s="223"/>
      <c r="L231" s="229"/>
      <c r="M231" s="230"/>
      <c r="N231" s="231"/>
      <c r="O231" s="231"/>
      <c r="P231" s="231"/>
      <c r="Q231" s="231"/>
      <c r="R231" s="231"/>
      <c r="S231" s="231"/>
      <c r="T231" s="23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3" t="s">
        <v>137</v>
      </c>
      <c r="AU231" s="233" t="s">
        <v>84</v>
      </c>
      <c r="AV231" s="13" t="s">
        <v>84</v>
      </c>
      <c r="AW231" s="13" t="s">
        <v>35</v>
      </c>
      <c r="AX231" s="13" t="s">
        <v>74</v>
      </c>
      <c r="AY231" s="233" t="s">
        <v>125</v>
      </c>
    </row>
    <row r="232" s="13" customFormat="1">
      <c r="A232" s="13"/>
      <c r="B232" s="222"/>
      <c r="C232" s="223"/>
      <c r="D232" s="224" t="s">
        <v>137</v>
      </c>
      <c r="E232" s="225" t="s">
        <v>19</v>
      </c>
      <c r="F232" s="226" t="s">
        <v>218</v>
      </c>
      <c r="G232" s="223"/>
      <c r="H232" s="227">
        <v>25.966999999999999</v>
      </c>
      <c r="I232" s="228"/>
      <c r="J232" s="223"/>
      <c r="K232" s="223"/>
      <c r="L232" s="229"/>
      <c r="M232" s="230"/>
      <c r="N232" s="231"/>
      <c r="O232" s="231"/>
      <c r="P232" s="231"/>
      <c r="Q232" s="231"/>
      <c r="R232" s="231"/>
      <c r="S232" s="231"/>
      <c r="T232" s="23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3" t="s">
        <v>137</v>
      </c>
      <c r="AU232" s="233" t="s">
        <v>84</v>
      </c>
      <c r="AV232" s="13" t="s">
        <v>84</v>
      </c>
      <c r="AW232" s="13" t="s">
        <v>35</v>
      </c>
      <c r="AX232" s="13" t="s">
        <v>74</v>
      </c>
      <c r="AY232" s="233" t="s">
        <v>125</v>
      </c>
    </row>
    <row r="233" s="14" customFormat="1">
      <c r="A233" s="14"/>
      <c r="B233" s="234"/>
      <c r="C233" s="235"/>
      <c r="D233" s="224" t="s">
        <v>137</v>
      </c>
      <c r="E233" s="236" t="s">
        <v>19</v>
      </c>
      <c r="F233" s="237" t="s">
        <v>139</v>
      </c>
      <c r="G233" s="235"/>
      <c r="H233" s="238">
        <v>882.57600000000002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4" t="s">
        <v>137</v>
      </c>
      <c r="AU233" s="244" t="s">
        <v>84</v>
      </c>
      <c r="AV233" s="14" t="s">
        <v>133</v>
      </c>
      <c r="AW233" s="14" t="s">
        <v>35</v>
      </c>
      <c r="AX233" s="14" t="s">
        <v>82</v>
      </c>
      <c r="AY233" s="244" t="s">
        <v>125</v>
      </c>
    </row>
    <row r="234" s="12" customFormat="1" ht="22.8" customHeight="1">
      <c r="A234" s="12"/>
      <c r="B234" s="188"/>
      <c r="C234" s="189"/>
      <c r="D234" s="190" t="s">
        <v>73</v>
      </c>
      <c r="E234" s="202" t="s">
        <v>356</v>
      </c>
      <c r="F234" s="202" t="s">
        <v>357</v>
      </c>
      <c r="G234" s="189"/>
      <c r="H234" s="189"/>
      <c r="I234" s="192"/>
      <c r="J234" s="203">
        <f>BK234</f>
        <v>0</v>
      </c>
      <c r="K234" s="189"/>
      <c r="L234" s="194"/>
      <c r="M234" s="195"/>
      <c r="N234" s="196"/>
      <c r="O234" s="196"/>
      <c r="P234" s="197">
        <f>SUM(P235:P244)</f>
        <v>0</v>
      </c>
      <c r="Q234" s="196"/>
      <c r="R234" s="197">
        <f>SUM(R235:R244)</f>
        <v>0</v>
      </c>
      <c r="S234" s="196"/>
      <c r="T234" s="198">
        <f>SUM(T235:T244)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99" t="s">
        <v>82</v>
      </c>
      <c r="AT234" s="200" t="s">
        <v>73</v>
      </c>
      <c r="AU234" s="200" t="s">
        <v>82</v>
      </c>
      <c r="AY234" s="199" t="s">
        <v>125</v>
      </c>
      <c r="BK234" s="201">
        <f>SUM(BK235:BK244)</f>
        <v>0</v>
      </c>
    </row>
    <row r="235" s="2" customFormat="1" ht="33" customHeight="1">
      <c r="A235" s="38"/>
      <c r="B235" s="39"/>
      <c r="C235" s="204" t="s">
        <v>358</v>
      </c>
      <c r="D235" s="204" t="s">
        <v>128</v>
      </c>
      <c r="E235" s="205" t="s">
        <v>359</v>
      </c>
      <c r="F235" s="206" t="s">
        <v>360</v>
      </c>
      <c r="G235" s="207" t="s">
        <v>361</v>
      </c>
      <c r="H235" s="208">
        <v>73.521000000000001</v>
      </c>
      <c r="I235" s="209"/>
      <c r="J235" s="210">
        <f>ROUND(I235*H235,2)</f>
        <v>0</v>
      </c>
      <c r="K235" s="206" t="s">
        <v>132</v>
      </c>
      <c r="L235" s="44"/>
      <c r="M235" s="211" t="s">
        <v>19</v>
      </c>
      <c r="N235" s="212" t="s">
        <v>45</v>
      </c>
      <c r="O235" s="84"/>
      <c r="P235" s="213">
        <f>O235*H235</f>
        <v>0</v>
      </c>
      <c r="Q235" s="213">
        <v>0</v>
      </c>
      <c r="R235" s="213">
        <f>Q235*H235</f>
        <v>0</v>
      </c>
      <c r="S235" s="213">
        <v>0</v>
      </c>
      <c r="T235" s="21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5" t="s">
        <v>133</v>
      </c>
      <c r="AT235" s="215" t="s">
        <v>128</v>
      </c>
      <c r="AU235" s="215" t="s">
        <v>84</v>
      </c>
      <c r="AY235" s="17" t="s">
        <v>125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82</v>
      </c>
      <c r="BK235" s="216">
        <f>ROUND(I235*H235,2)</f>
        <v>0</v>
      </c>
      <c r="BL235" s="17" t="s">
        <v>133</v>
      </c>
      <c r="BM235" s="215" t="s">
        <v>362</v>
      </c>
    </row>
    <row r="236" s="2" customFormat="1">
      <c r="A236" s="38"/>
      <c r="B236" s="39"/>
      <c r="C236" s="40"/>
      <c r="D236" s="217" t="s">
        <v>135</v>
      </c>
      <c r="E236" s="40"/>
      <c r="F236" s="218" t="s">
        <v>363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135</v>
      </c>
      <c r="AU236" s="17" t="s">
        <v>84</v>
      </c>
    </row>
    <row r="237" s="2" customFormat="1" ht="44.25" customHeight="1">
      <c r="A237" s="38"/>
      <c r="B237" s="39"/>
      <c r="C237" s="204" t="s">
        <v>364</v>
      </c>
      <c r="D237" s="204" t="s">
        <v>128</v>
      </c>
      <c r="E237" s="205" t="s">
        <v>365</v>
      </c>
      <c r="F237" s="206" t="s">
        <v>366</v>
      </c>
      <c r="G237" s="207" t="s">
        <v>361</v>
      </c>
      <c r="H237" s="208">
        <v>1102.8150000000001</v>
      </c>
      <c r="I237" s="209"/>
      <c r="J237" s="210">
        <f>ROUND(I237*H237,2)</f>
        <v>0</v>
      </c>
      <c r="K237" s="206" t="s">
        <v>132</v>
      </c>
      <c r="L237" s="44"/>
      <c r="M237" s="211" t="s">
        <v>19</v>
      </c>
      <c r="N237" s="212" t="s">
        <v>45</v>
      </c>
      <c r="O237" s="84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5" t="s">
        <v>133</v>
      </c>
      <c r="AT237" s="215" t="s">
        <v>128</v>
      </c>
      <c r="AU237" s="215" t="s">
        <v>84</v>
      </c>
      <c r="AY237" s="17" t="s">
        <v>125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82</v>
      </c>
      <c r="BK237" s="216">
        <f>ROUND(I237*H237,2)</f>
        <v>0</v>
      </c>
      <c r="BL237" s="17" t="s">
        <v>133</v>
      </c>
      <c r="BM237" s="215" t="s">
        <v>367</v>
      </c>
    </row>
    <row r="238" s="2" customFormat="1">
      <c r="A238" s="38"/>
      <c r="B238" s="39"/>
      <c r="C238" s="40"/>
      <c r="D238" s="217" t="s">
        <v>135</v>
      </c>
      <c r="E238" s="40"/>
      <c r="F238" s="218" t="s">
        <v>368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135</v>
      </c>
      <c r="AU238" s="17" t="s">
        <v>84</v>
      </c>
    </row>
    <row r="239" s="13" customFormat="1">
      <c r="A239" s="13"/>
      <c r="B239" s="222"/>
      <c r="C239" s="223"/>
      <c r="D239" s="224" t="s">
        <v>137</v>
      </c>
      <c r="E239" s="225" t="s">
        <v>19</v>
      </c>
      <c r="F239" s="226" t="s">
        <v>369</v>
      </c>
      <c r="G239" s="223"/>
      <c r="H239" s="227">
        <v>1102.8150000000001</v>
      </c>
      <c r="I239" s="228"/>
      <c r="J239" s="223"/>
      <c r="K239" s="223"/>
      <c r="L239" s="229"/>
      <c r="M239" s="230"/>
      <c r="N239" s="231"/>
      <c r="O239" s="231"/>
      <c r="P239" s="231"/>
      <c r="Q239" s="231"/>
      <c r="R239" s="231"/>
      <c r="S239" s="231"/>
      <c r="T239" s="23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3" t="s">
        <v>137</v>
      </c>
      <c r="AU239" s="233" t="s">
        <v>84</v>
      </c>
      <c r="AV239" s="13" t="s">
        <v>84</v>
      </c>
      <c r="AW239" s="13" t="s">
        <v>35</v>
      </c>
      <c r="AX239" s="13" t="s">
        <v>82</v>
      </c>
      <c r="AY239" s="233" t="s">
        <v>125</v>
      </c>
    </row>
    <row r="240" s="2" customFormat="1" ht="37.8" customHeight="1">
      <c r="A240" s="38"/>
      <c r="B240" s="39"/>
      <c r="C240" s="204" t="s">
        <v>370</v>
      </c>
      <c r="D240" s="204" t="s">
        <v>128</v>
      </c>
      <c r="E240" s="205" t="s">
        <v>371</v>
      </c>
      <c r="F240" s="206" t="s">
        <v>372</v>
      </c>
      <c r="G240" s="207" t="s">
        <v>361</v>
      </c>
      <c r="H240" s="208">
        <v>73.521000000000001</v>
      </c>
      <c r="I240" s="209"/>
      <c r="J240" s="210">
        <f>ROUND(I240*H240,2)</f>
        <v>0</v>
      </c>
      <c r="K240" s="206" t="s">
        <v>132</v>
      </c>
      <c r="L240" s="44"/>
      <c r="M240" s="211" t="s">
        <v>19</v>
      </c>
      <c r="N240" s="212" t="s">
        <v>45</v>
      </c>
      <c r="O240" s="84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133</v>
      </c>
      <c r="AT240" s="215" t="s">
        <v>128</v>
      </c>
      <c r="AU240" s="215" t="s">
        <v>84</v>
      </c>
      <c r="AY240" s="17" t="s">
        <v>125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82</v>
      </c>
      <c r="BK240" s="216">
        <f>ROUND(I240*H240,2)</f>
        <v>0</v>
      </c>
      <c r="BL240" s="17" t="s">
        <v>133</v>
      </c>
      <c r="BM240" s="215" t="s">
        <v>373</v>
      </c>
    </row>
    <row r="241" s="2" customFormat="1">
      <c r="A241" s="38"/>
      <c r="B241" s="39"/>
      <c r="C241" s="40"/>
      <c r="D241" s="217" t="s">
        <v>135</v>
      </c>
      <c r="E241" s="40"/>
      <c r="F241" s="218" t="s">
        <v>374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135</v>
      </c>
      <c r="AU241" s="17" t="s">
        <v>84</v>
      </c>
    </row>
    <row r="242" s="2" customFormat="1" ht="55.5" customHeight="1">
      <c r="A242" s="38"/>
      <c r="B242" s="39"/>
      <c r="C242" s="204" t="s">
        <v>375</v>
      </c>
      <c r="D242" s="204" t="s">
        <v>128</v>
      </c>
      <c r="E242" s="205" t="s">
        <v>376</v>
      </c>
      <c r="F242" s="206" t="s">
        <v>377</v>
      </c>
      <c r="G242" s="207" t="s">
        <v>361</v>
      </c>
      <c r="H242" s="208">
        <v>72.116</v>
      </c>
      <c r="I242" s="209"/>
      <c r="J242" s="210">
        <f>ROUND(I242*H242,2)</f>
        <v>0</v>
      </c>
      <c r="K242" s="206" t="s">
        <v>132</v>
      </c>
      <c r="L242" s="44"/>
      <c r="M242" s="211" t="s">
        <v>19</v>
      </c>
      <c r="N242" s="212" t="s">
        <v>45</v>
      </c>
      <c r="O242" s="84"/>
      <c r="P242" s="213">
        <f>O242*H242</f>
        <v>0</v>
      </c>
      <c r="Q242" s="213">
        <v>0</v>
      </c>
      <c r="R242" s="213">
        <f>Q242*H242</f>
        <v>0</v>
      </c>
      <c r="S242" s="213">
        <v>0</v>
      </c>
      <c r="T242" s="21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5" t="s">
        <v>133</v>
      </c>
      <c r="AT242" s="215" t="s">
        <v>128</v>
      </c>
      <c r="AU242" s="215" t="s">
        <v>84</v>
      </c>
      <c r="AY242" s="17" t="s">
        <v>125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82</v>
      </c>
      <c r="BK242" s="216">
        <f>ROUND(I242*H242,2)</f>
        <v>0</v>
      </c>
      <c r="BL242" s="17" t="s">
        <v>133</v>
      </c>
      <c r="BM242" s="215" t="s">
        <v>378</v>
      </c>
    </row>
    <row r="243" s="2" customFormat="1">
      <c r="A243" s="38"/>
      <c r="B243" s="39"/>
      <c r="C243" s="40"/>
      <c r="D243" s="217" t="s">
        <v>135</v>
      </c>
      <c r="E243" s="40"/>
      <c r="F243" s="218" t="s">
        <v>379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135</v>
      </c>
      <c r="AU243" s="17" t="s">
        <v>84</v>
      </c>
    </row>
    <row r="244" s="13" customFormat="1">
      <c r="A244" s="13"/>
      <c r="B244" s="222"/>
      <c r="C244" s="223"/>
      <c r="D244" s="224" t="s">
        <v>137</v>
      </c>
      <c r="E244" s="225" t="s">
        <v>19</v>
      </c>
      <c r="F244" s="226" t="s">
        <v>380</v>
      </c>
      <c r="G244" s="223"/>
      <c r="H244" s="227">
        <v>72.116</v>
      </c>
      <c r="I244" s="228"/>
      <c r="J244" s="223"/>
      <c r="K244" s="223"/>
      <c r="L244" s="229"/>
      <c r="M244" s="230"/>
      <c r="N244" s="231"/>
      <c r="O244" s="231"/>
      <c r="P244" s="231"/>
      <c r="Q244" s="231"/>
      <c r="R244" s="231"/>
      <c r="S244" s="231"/>
      <c r="T244" s="23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3" t="s">
        <v>137</v>
      </c>
      <c r="AU244" s="233" t="s">
        <v>84</v>
      </c>
      <c r="AV244" s="13" t="s">
        <v>84</v>
      </c>
      <c r="AW244" s="13" t="s">
        <v>35</v>
      </c>
      <c r="AX244" s="13" t="s">
        <v>82</v>
      </c>
      <c r="AY244" s="233" t="s">
        <v>125</v>
      </c>
    </row>
    <row r="245" s="12" customFormat="1" ht="22.8" customHeight="1">
      <c r="A245" s="12"/>
      <c r="B245" s="188"/>
      <c r="C245" s="189"/>
      <c r="D245" s="190" t="s">
        <v>73</v>
      </c>
      <c r="E245" s="202" t="s">
        <v>381</v>
      </c>
      <c r="F245" s="202" t="s">
        <v>382</v>
      </c>
      <c r="G245" s="189"/>
      <c r="H245" s="189"/>
      <c r="I245" s="192"/>
      <c r="J245" s="203">
        <f>BK245</f>
        <v>0</v>
      </c>
      <c r="K245" s="189"/>
      <c r="L245" s="194"/>
      <c r="M245" s="195"/>
      <c r="N245" s="196"/>
      <c r="O245" s="196"/>
      <c r="P245" s="197">
        <f>SUM(P246:P247)</f>
        <v>0</v>
      </c>
      <c r="Q245" s="196"/>
      <c r="R245" s="197">
        <f>SUM(R246:R247)</f>
        <v>0</v>
      </c>
      <c r="S245" s="196"/>
      <c r="T245" s="198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99" t="s">
        <v>82</v>
      </c>
      <c r="AT245" s="200" t="s">
        <v>73</v>
      </c>
      <c r="AU245" s="200" t="s">
        <v>82</v>
      </c>
      <c r="AY245" s="199" t="s">
        <v>125</v>
      </c>
      <c r="BK245" s="201">
        <f>SUM(BK246:BK247)</f>
        <v>0</v>
      </c>
    </row>
    <row r="246" s="2" customFormat="1" ht="55.5" customHeight="1">
      <c r="A246" s="38"/>
      <c r="B246" s="39"/>
      <c r="C246" s="204" t="s">
        <v>383</v>
      </c>
      <c r="D246" s="204" t="s">
        <v>128</v>
      </c>
      <c r="E246" s="205" t="s">
        <v>384</v>
      </c>
      <c r="F246" s="206" t="s">
        <v>385</v>
      </c>
      <c r="G246" s="207" t="s">
        <v>361</v>
      </c>
      <c r="H246" s="208">
        <v>83.695999999999998</v>
      </c>
      <c r="I246" s="209"/>
      <c r="J246" s="210">
        <f>ROUND(I246*H246,2)</f>
        <v>0</v>
      </c>
      <c r="K246" s="206" t="s">
        <v>132</v>
      </c>
      <c r="L246" s="44"/>
      <c r="M246" s="211" t="s">
        <v>19</v>
      </c>
      <c r="N246" s="212" t="s">
        <v>45</v>
      </c>
      <c r="O246" s="84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133</v>
      </c>
      <c r="AT246" s="215" t="s">
        <v>128</v>
      </c>
      <c r="AU246" s="215" t="s">
        <v>84</v>
      </c>
      <c r="AY246" s="17" t="s">
        <v>125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82</v>
      </c>
      <c r="BK246" s="216">
        <f>ROUND(I246*H246,2)</f>
        <v>0</v>
      </c>
      <c r="BL246" s="17" t="s">
        <v>133</v>
      </c>
      <c r="BM246" s="215" t="s">
        <v>386</v>
      </c>
    </row>
    <row r="247" s="2" customFormat="1">
      <c r="A247" s="38"/>
      <c r="B247" s="39"/>
      <c r="C247" s="40"/>
      <c r="D247" s="217" t="s">
        <v>135</v>
      </c>
      <c r="E247" s="40"/>
      <c r="F247" s="218" t="s">
        <v>387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135</v>
      </c>
      <c r="AU247" s="17" t="s">
        <v>84</v>
      </c>
    </row>
    <row r="248" s="12" customFormat="1" ht="25.92" customHeight="1">
      <c r="A248" s="12"/>
      <c r="B248" s="188"/>
      <c r="C248" s="189"/>
      <c r="D248" s="190" t="s">
        <v>73</v>
      </c>
      <c r="E248" s="191" t="s">
        <v>388</v>
      </c>
      <c r="F248" s="191" t="s">
        <v>389</v>
      </c>
      <c r="G248" s="189"/>
      <c r="H248" s="189"/>
      <c r="I248" s="192"/>
      <c r="J248" s="193">
        <f>BK248</f>
        <v>0</v>
      </c>
      <c r="K248" s="189"/>
      <c r="L248" s="194"/>
      <c r="M248" s="195"/>
      <c r="N248" s="196"/>
      <c r="O248" s="196"/>
      <c r="P248" s="197">
        <f>P249+P301+P314+P320</f>
        <v>0</v>
      </c>
      <c r="Q248" s="196"/>
      <c r="R248" s="197">
        <f>R249+R301+R314+R320</f>
        <v>3.0814522723</v>
      </c>
      <c r="S248" s="196"/>
      <c r="T248" s="198">
        <f>T249+T301+T314+T320</f>
        <v>0.61989499999999997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99" t="s">
        <v>84</v>
      </c>
      <c r="AT248" s="200" t="s">
        <v>73</v>
      </c>
      <c r="AU248" s="200" t="s">
        <v>74</v>
      </c>
      <c r="AY248" s="199" t="s">
        <v>125</v>
      </c>
      <c r="BK248" s="201">
        <f>BK249+BK301+BK314+BK320</f>
        <v>0</v>
      </c>
    </row>
    <row r="249" s="12" customFormat="1" ht="22.8" customHeight="1">
      <c r="A249" s="12"/>
      <c r="B249" s="188"/>
      <c r="C249" s="189"/>
      <c r="D249" s="190" t="s">
        <v>73</v>
      </c>
      <c r="E249" s="202" t="s">
        <v>390</v>
      </c>
      <c r="F249" s="202" t="s">
        <v>391</v>
      </c>
      <c r="G249" s="189"/>
      <c r="H249" s="189"/>
      <c r="I249" s="192"/>
      <c r="J249" s="203">
        <f>BK249</f>
        <v>0</v>
      </c>
      <c r="K249" s="189"/>
      <c r="L249" s="194"/>
      <c r="M249" s="195"/>
      <c r="N249" s="196"/>
      <c r="O249" s="196"/>
      <c r="P249" s="197">
        <f>SUM(P250:P300)</f>
        <v>0</v>
      </c>
      <c r="Q249" s="196"/>
      <c r="R249" s="197">
        <f>SUM(R250:R300)</f>
        <v>1.1167462624</v>
      </c>
      <c r="S249" s="196"/>
      <c r="T249" s="198">
        <f>SUM(T250:T300)</f>
        <v>0.60489499999999996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99" t="s">
        <v>84</v>
      </c>
      <c r="AT249" s="200" t="s">
        <v>73</v>
      </c>
      <c r="AU249" s="200" t="s">
        <v>82</v>
      </c>
      <c r="AY249" s="199" t="s">
        <v>125</v>
      </c>
      <c r="BK249" s="201">
        <f>SUM(BK250:BK300)</f>
        <v>0</v>
      </c>
    </row>
    <row r="250" s="2" customFormat="1" ht="24.15" customHeight="1">
      <c r="A250" s="38"/>
      <c r="B250" s="39"/>
      <c r="C250" s="204" t="s">
        <v>392</v>
      </c>
      <c r="D250" s="204" t="s">
        <v>128</v>
      </c>
      <c r="E250" s="205" t="s">
        <v>393</v>
      </c>
      <c r="F250" s="206" t="s">
        <v>394</v>
      </c>
      <c r="G250" s="207" t="s">
        <v>131</v>
      </c>
      <c r="H250" s="208">
        <v>61.799999999999997</v>
      </c>
      <c r="I250" s="209"/>
      <c r="J250" s="210">
        <f>ROUND(I250*H250,2)</f>
        <v>0</v>
      </c>
      <c r="K250" s="206" t="s">
        <v>132</v>
      </c>
      <c r="L250" s="44"/>
      <c r="M250" s="211" t="s">
        <v>19</v>
      </c>
      <c r="N250" s="212" t="s">
        <v>45</v>
      </c>
      <c r="O250" s="84"/>
      <c r="P250" s="213">
        <f>O250*H250</f>
        <v>0</v>
      </c>
      <c r="Q250" s="213">
        <v>0</v>
      </c>
      <c r="R250" s="213">
        <f>Q250*H250</f>
        <v>0</v>
      </c>
      <c r="S250" s="213">
        <v>0.00167</v>
      </c>
      <c r="T250" s="214">
        <f>S250*H250</f>
        <v>0.10320599999999999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5" t="s">
        <v>224</v>
      </c>
      <c r="AT250" s="215" t="s">
        <v>128</v>
      </c>
      <c r="AU250" s="215" t="s">
        <v>84</v>
      </c>
      <c r="AY250" s="17" t="s">
        <v>125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82</v>
      </c>
      <c r="BK250" s="216">
        <f>ROUND(I250*H250,2)</f>
        <v>0</v>
      </c>
      <c r="BL250" s="17" t="s">
        <v>224</v>
      </c>
      <c r="BM250" s="215" t="s">
        <v>395</v>
      </c>
    </row>
    <row r="251" s="2" customFormat="1">
      <c r="A251" s="38"/>
      <c r="B251" s="39"/>
      <c r="C251" s="40"/>
      <c r="D251" s="217" t="s">
        <v>135</v>
      </c>
      <c r="E251" s="40"/>
      <c r="F251" s="218" t="s">
        <v>396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135</v>
      </c>
      <c r="AU251" s="17" t="s">
        <v>84</v>
      </c>
    </row>
    <row r="252" s="13" customFormat="1">
      <c r="A252" s="13"/>
      <c r="B252" s="222"/>
      <c r="C252" s="223"/>
      <c r="D252" s="224" t="s">
        <v>137</v>
      </c>
      <c r="E252" s="225" t="s">
        <v>19</v>
      </c>
      <c r="F252" s="226" t="s">
        <v>397</v>
      </c>
      <c r="G252" s="223"/>
      <c r="H252" s="227">
        <v>61.799999999999997</v>
      </c>
      <c r="I252" s="228"/>
      <c r="J252" s="223"/>
      <c r="K252" s="223"/>
      <c r="L252" s="229"/>
      <c r="M252" s="230"/>
      <c r="N252" s="231"/>
      <c r="O252" s="231"/>
      <c r="P252" s="231"/>
      <c r="Q252" s="231"/>
      <c r="R252" s="231"/>
      <c r="S252" s="231"/>
      <c r="T252" s="23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3" t="s">
        <v>137</v>
      </c>
      <c r="AU252" s="233" t="s">
        <v>84</v>
      </c>
      <c r="AV252" s="13" t="s">
        <v>84</v>
      </c>
      <c r="AW252" s="13" t="s">
        <v>35</v>
      </c>
      <c r="AX252" s="13" t="s">
        <v>74</v>
      </c>
      <c r="AY252" s="233" t="s">
        <v>125</v>
      </c>
    </row>
    <row r="253" s="14" customFormat="1">
      <c r="A253" s="14"/>
      <c r="B253" s="234"/>
      <c r="C253" s="235"/>
      <c r="D253" s="224" t="s">
        <v>137</v>
      </c>
      <c r="E253" s="236" t="s">
        <v>19</v>
      </c>
      <c r="F253" s="237" t="s">
        <v>139</v>
      </c>
      <c r="G253" s="235"/>
      <c r="H253" s="238">
        <v>61.799999999999997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4" t="s">
        <v>137</v>
      </c>
      <c r="AU253" s="244" t="s">
        <v>84</v>
      </c>
      <c r="AV253" s="14" t="s">
        <v>133</v>
      </c>
      <c r="AW253" s="14" t="s">
        <v>35</v>
      </c>
      <c r="AX253" s="14" t="s">
        <v>82</v>
      </c>
      <c r="AY253" s="244" t="s">
        <v>125</v>
      </c>
    </row>
    <row r="254" s="2" customFormat="1" ht="24.15" customHeight="1">
      <c r="A254" s="38"/>
      <c r="B254" s="39"/>
      <c r="C254" s="204" t="s">
        <v>398</v>
      </c>
      <c r="D254" s="204" t="s">
        <v>128</v>
      </c>
      <c r="E254" s="205" t="s">
        <v>399</v>
      </c>
      <c r="F254" s="206" t="s">
        <v>400</v>
      </c>
      <c r="G254" s="207" t="s">
        <v>131</v>
      </c>
      <c r="H254" s="208">
        <v>154.30000000000001</v>
      </c>
      <c r="I254" s="209"/>
      <c r="J254" s="210">
        <f>ROUND(I254*H254,2)</f>
        <v>0</v>
      </c>
      <c r="K254" s="206" t="s">
        <v>132</v>
      </c>
      <c r="L254" s="44"/>
      <c r="M254" s="211" t="s">
        <v>19</v>
      </c>
      <c r="N254" s="212" t="s">
        <v>45</v>
      </c>
      <c r="O254" s="84"/>
      <c r="P254" s="213">
        <f>O254*H254</f>
        <v>0</v>
      </c>
      <c r="Q254" s="213">
        <v>0</v>
      </c>
      <c r="R254" s="213">
        <f>Q254*H254</f>
        <v>0</v>
      </c>
      <c r="S254" s="213">
        <v>0.0022300000000000002</v>
      </c>
      <c r="T254" s="214">
        <f>S254*H254</f>
        <v>0.34408900000000003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5" t="s">
        <v>224</v>
      </c>
      <c r="AT254" s="215" t="s">
        <v>128</v>
      </c>
      <c r="AU254" s="215" t="s">
        <v>84</v>
      </c>
      <c r="AY254" s="17" t="s">
        <v>125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82</v>
      </c>
      <c r="BK254" s="216">
        <f>ROUND(I254*H254,2)</f>
        <v>0</v>
      </c>
      <c r="BL254" s="17" t="s">
        <v>224</v>
      </c>
      <c r="BM254" s="215" t="s">
        <v>401</v>
      </c>
    </row>
    <row r="255" s="2" customFormat="1">
      <c r="A255" s="38"/>
      <c r="B255" s="39"/>
      <c r="C255" s="40"/>
      <c r="D255" s="217" t="s">
        <v>135</v>
      </c>
      <c r="E255" s="40"/>
      <c r="F255" s="218" t="s">
        <v>402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135</v>
      </c>
      <c r="AU255" s="17" t="s">
        <v>84</v>
      </c>
    </row>
    <row r="256" s="13" customFormat="1">
      <c r="A256" s="13"/>
      <c r="B256" s="222"/>
      <c r="C256" s="223"/>
      <c r="D256" s="224" t="s">
        <v>137</v>
      </c>
      <c r="E256" s="225" t="s">
        <v>19</v>
      </c>
      <c r="F256" s="226" t="s">
        <v>403</v>
      </c>
      <c r="G256" s="223"/>
      <c r="H256" s="227">
        <v>40.600000000000001</v>
      </c>
      <c r="I256" s="228"/>
      <c r="J256" s="223"/>
      <c r="K256" s="223"/>
      <c r="L256" s="229"/>
      <c r="M256" s="230"/>
      <c r="N256" s="231"/>
      <c r="O256" s="231"/>
      <c r="P256" s="231"/>
      <c r="Q256" s="231"/>
      <c r="R256" s="231"/>
      <c r="S256" s="231"/>
      <c r="T256" s="23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3" t="s">
        <v>137</v>
      </c>
      <c r="AU256" s="233" t="s">
        <v>84</v>
      </c>
      <c r="AV256" s="13" t="s">
        <v>84</v>
      </c>
      <c r="AW256" s="13" t="s">
        <v>35</v>
      </c>
      <c r="AX256" s="13" t="s">
        <v>74</v>
      </c>
      <c r="AY256" s="233" t="s">
        <v>125</v>
      </c>
    </row>
    <row r="257" s="13" customFormat="1">
      <c r="A257" s="13"/>
      <c r="B257" s="222"/>
      <c r="C257" s="223"/>
      <c r="D257" s="224" t="s">
        <v>137</v>
      </c>
      <c r="E257" s="225" t="s">
        <v>19</v>
      </c>
      <c r="F257" s="226" t="s">
        <v>404</v>
      </c>
      <c r="G257" s="223"/>
      <c r="H257" s="227">
        <v>41.399999999999999</v>
      </c>
      <c r="I257" s="228"/>
      <c r="J257" s="223"/>
      <c r="K257" s="223"/>
      <c r="L257" s="229"/>
      <c r="M257" s="230"/>
      <c r="N257" s="231"/>
      <c r="O257" s="231"/>
      <c r="P257" s="231"/>
      <c r="Q257" s="231"/>
      <c r="R257" s="231"/>
      <c r="S257" s="231"/>
      <c r="T257" s="23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3" t="s">
        <v>137</v>
      </c>
      <c r="AU257" s="233" t="s">
        <v>84</v>
      </c>
      <c r="AV257" s="13" t="s">
        <v>84</v>
      </c>
      <c r="AW257" s="13" t="s">
        <v>35</v>
      </c>
      <c r="AX257" s="13" t="s">
        <v>74</v>
      </c>
      <c r="AY257" s="233" t="s">
        <v>125</v>
      </c>
    </row>
    <row r="258" s="13" customFormat="1">
      <c r="A258" s="13"/>
      <c r="B258" s="222"/>
      <c r="C258" s="223"/>
      <c r="D258" s="224" t="s">
        <v>137</v>
      </c>
      <c r="E258" s="225" t="s">
        <v>19</v>
      </c>
      <c r="F258" s="226" t="s">
        <v>405</v>
      </c>
      <c r="G258" s="223"/>
      <c r="H258" s="227">
        <v>41.399999999999999</v>
      </c>
      <c r="I258" s="228"/>
      <c r="J258" s="223"/>
      <c r="K258" s="223"/>
      <c r="L258" s="229"/>
      <c r="M258" s="230"/>
      <c r="N258" s="231"/>
      <c r="O258" s="231"/>
      <c r="P258" s="231"/>
      <c r="Q258" s="231"/>
      <c r="R258" s="231"/>
      <c r="S258" s="231"/>
      <c r="T258" s="23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3" t="s">
        <v>137</v>
      </c>
      <c r="AU258" s="233" t="s">
        <v>84</v>
      </c>
      <c r="AV258" s="13" t="s">
        <v>84</v>
      </c>
      <c r="AW258" s="13" t="s">
        <v>35</v>
      </c>
      <c r="AX258" s="13" t="s">
        <v>74</v>
      </c>
      <c r="AY258" s="233" t="s">
        <v>125</v>
      </c>
    </row>
    <row r="259" s="13" customFormat="1">
      <c r="A259" s="13"/>
      <c r="B259" s="222"/>
      <c r="C259" s="223"/>
      <c r="D259" s="224" t="s">
        <v>137</v>
      </c>
      <c r="E259" s="225" t="s">
        <v>19</v>
      </c>
      <c r="F259" s="226" t="s">
        <v>406</v>
      </c>
      <c r="G259" s="223"/>
      <c r="H259" s="227">
        <v>8.0999999999999996</v>
      </c>
      <c r="I259" s="228"/>
      <c r="J259" s="223"/>
      <c r="K259" s="223"/>
      <c r="L259" s="229"/>
      <c r="M259" s="230"/>
      <c r="N259" s="231"/>
      <c r="O259" s="231"/>
      <c r="P259" s="231"/>
      <c r="Q259" s="231"/>
      <c r="R259" s="231"/>
      <c r="S259" s="231"/>
      <c r="T259" s="23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3" t="s">
        <v>137</v>
      </c>
      <c r="AU259" s="233" t="s">
        <v>84</v>
      </c>
      <c r="AV259" s="13" t="s">
        <v>84</v>
      </c>
      <c r="AW259" s="13" t="s">
        <v>35</v>
      </c>
      <c r="AX259" s="13" t="s">
        <v>74</v>
      </c>
      <c r="AY259" s="233" t="s">
        <v>125</v>
      </c>
    </row>
    <row r="260" s="13" customFormat="1">
      <c r="A260" s="13"/>
      <c r="B260" s="222"/>
      <c r="C260" s="223"/>
      <c r="D260" s="224" t="s">
        <v>137</v>
      </c>
      <c r="E260" s="225" t="s">
        <v>19</v>
      </c>
      <c r="F260" s="226" t="s">
        <v>407</v>
      </c>
      <c r="G260" s="223"/>
      <c r="H260" s="227">
        <v>22.800000000000001</v>
      </c>
      <c r="I260" s="228"/>
      <c r="J260" s="223"/>
      <c r="K260" s="223"/>
      <c r="L260" s="229"/>
      <c r="M260" s="230"/>
      <c r="N260" s="231"/>
      <c r="O260" s="231"/>
      <c r="P260" s="231"/>
      <c r="Q260" s="231"/>
      <c r="R260" s="231"/>
      <c r="S260" s="231"/>
      <c r="T260" s="23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3" t="s">
        <v>137</v>
      </c>
      <c r="AU260" s="233" t="s">
        <v>84</v>
      </c>
      <c r="AV260" s="13" t="s">
        <v>84</v>
      </c>
      <c r="AW260" s="13" t="s">
        <v>35</v>
      </c>
      <c r="AX260" s="13" t="s">
        <v>74</v>
      </c>
      <c r="AY260" s="233" t="s">
        <v>125</v>
      </c>
    </row>
    <row r="261" s="14" customFormat="1">
      <c r="A261" s="14"/>
      <c r="B261" s="234"/>
      <c r="C261" s="235"/>
      <c r="D261" s="224" t="s">
        <v>137</v>
      </c>
      <c r="E261" s="236" t="s">
        <v>19</v>
      </c>
      <c r="F261" s="237" t="s">
        <v>139</v>
      </c>
      <c r="G261" s="235"/>
      <c r="H261" s="238">
        <v>154.30000000000001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4" t="s">
        <v>137</v>
      </c>
      <c r="AU261" s="244" t="s">
        <v>84</v>
      </c>
      <c r="AV261" s="14" t="s">
        <v>133</v>
      </c>
      <c r="AW261" s="14" t="s">
        <v>35</v>
      </c>
      <c r="AX261" s="14" t="s">
        <v>82</v>
      </c>
      <c r="AY261" s="244" t="s">
        <v>125</v>
      </c>
    </row>
    <row r="262" s="2" customFormat="1" ht="16.5" customHeight="1">
      <c r="A262" s="38"/>
      <c r="B262" s="39"/>
      <c r="C262" s="204" t="s">
        <v>408</v>
      </c>
      <c r="D262" s="204" t="s">
        <v>128</v>
      </c>
      <c r="E262" s="205" t="s">
        <v>409</v>
      </c>
      <c r="F262" s="206" t="s">
        <v>410</v>
      </c>
      <c r="G262" s="207" t="s">
        <v>131</v>
      </c>
      <c r="H262" s="208">
        <v>40</v>
      </c>
      <c r="I262" s="209"/>
      <c r="J262" s="210">
        <f>ROUND(I262*H262,2)</f>
        <v>0</v>
      </c>
      <c r="K262" s="206" t="s">
        <v>132</v>
      </c>
      <c r="L262" s="44"/>
      <c r="M262" s="211" t="s">
        <v>19</v>
      </c>
      <c r="N262" s="212" t="s">
        <v>45</v>
      </c>
      <c r="O262" s="84"/>
      <c r="P262" s="213">
        <f>O262*H262</f>
        <v>0</v>
      </c>
      <c r="Q262" s="213">
        <v>0</v>
      </c>
      <c r="R262" s="213">
        <f>Q262*H262</f>
        <v>0</v>
      </c>
      <c r="S262" s="213">
        <v>0.0039399999999999999</v>
      </c>
      <c r="T262" s="214">
        <f>S262*H262</f>
        <v>0.15759999999999999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5" t="s">
        <v>224</v>
      </c>
      <c r="AT262" s="215" t="s">
        <v>128</v>
      </c>
      <c r="AU262" s="215" t="s">
        <v>84</v>
      </c>
      <c r="AY262" s="17" t="s">
        <v>125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82</v>
      </c>
      <c r="BK262" s="216">
        <f>ROUND(I262*H262,2)</f>
        <v>0</v>
      </c>
      <c r="BL262" s="17" t="s">
        <v>224</v>
      </c>
      <c r="BM262" s="215" t="s">
        <v>411</v>
      </c>
    </row>
    <row r="263" s="2" customFormat="1">
      <c r="A263" s="38"/>
      <c r="B263" s="39"/>
      <c r="C263" s="40"/>
      <c r="D263" s="217" t="s">
        <v>135</v>
      </c>
      <c r="E263" s="40"/>
      <c r="F263" s="218" t="s">
        <v>412</v>
      </c>
      <c r="G263" s="40"/>
      <c r="H263" s="40"/>
      <c r="I263" s="219"/>
      <c r="J263" s="40"/>
      <c r="K263" s="40"/>
      <c r="L263" s="44"/>
      <c r="M263" s="220"/>
      <c r="N263" s="221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135</v>
      </c>
      <c r="AU263" s="17" t="s">
        <v>84</v>
      </c>
    </row>
    <row r="264" s="13" customFormat="1">
      <c r="A264" s="13"/>
      <c r="B264" s="222"/>
      <c r="C264" s="223"/>
      <c r="D264" s="224" t="s">
        <v>137</v>
      </c>
      <c r="E264" s="225" t="s">
        <v>19</v>
      </c>
      <c r="F264" s="226" t="s">
        <v>413</v>
      </c>
      <c r="G264" s="223"/>
      <c r="H264" s="227">
        <v>40</v>
      </c>
      <c r="I264" s="228"/>
      <c r="J264" s="223"/>
      <c r="K264" s="223"/>
      <c r="L264" s="229"/>
      <c r="M264" s="230"/>
      <c r="N264" s="231"/>
      <c r="O264" s="231"/>
      <c r="P264" s="231"/>
      <c r="Q264" s="231"/>
      <c r="R264" s="231"/>
      <c r="S264" s="231"/>
      <c r="T264" s="23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3" t="s">
        <v>137</v>
      </c>
      <c r="AU264" s="233" t="s">
        <v>84</v>
      </c>
      <c r="AV264" s="13" t="s">
        <v>84</v>
      </c>
      <c r="AW264" s="13" t="s">
        <v>35</v>
      </c>
      <c r="AX264" s="13" t="s">
        <v>74</v>
      </c>
      <c r="AY264" s="233" t="s">
        <v>125</v>
      </c>
    </row>
    <row r="265" s="14" customFormat="1">
      <c r="A265" s="14"/>
      <c r="B265" s="234"/>
      <c r="C265" s="235"/>
      <c r="D265" s="224" t="s">
        <v>137</v>
      </c>
      <c r="E265" s="236" t="s">
        <v>19</v>
      </c>
      <c r="F265" s="237" t="s">
        <v>139</v>
      </c>
      <c r="G265" s="235"/>
      <c r="H265" s="238">
        <v>40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4" t="s">
        <v>137</v>
      </c>
      <c r="AU265" s="244" t="s">
        <v>84</v>
      </c>
      <c r="AV265" s="14" t="s">
        <v>133</v>
      </c>
      <c r="AW265" s="14" t="s">
        <v>35</v>
      </c>
      <c r="AX265" s="14" t="s">
        <v>82</v>
      </c>
      <c r="AY265" s="244" t="s">
        <v>125</v>
      </c>
    </row>
    <row r="266" s="2" customFormat="1" ht="37.8" customHeight="1">
      <c r="A266" s="38"/>
      <c r="B266" s="39"/>
      <c r="C266" s="204" t="s">
        <v>414</v>
      </c>
      <c r="D266" s="204" t="s">
        <v>128</v>
      </c>
      <c r="E266" s="205" t="s">
        <v>415</v>
      </c>
      <c r="F266" s="206" t="s">
        <v>416</v>
      </c>
      <c r="G266" s="207" t="s">
        <v>131</v>
      </c>
      <c r="H266" s="208">
        <v>64.799999999999997</v>
      </c>
      <c r="I266" s="209"/>
      <c r="J266" s="210">
        <f>ROUND(I266*H266,2)</f>
        <v>0</v>
      </c>
      <c r="K266" s="206" t="s">
        <v>132</v>
      </c>
      <c r="L266" s="44"/>
      <c r="M266" s="211" t="s">
        <v>19</v>
      </c>
      <c r="N266" s="212" t="s">
        <v>45</v>
      </c>
      <c r="O266" s="84"/>
      <c r="P266" s="213">
        <f>O266*H266</f>
        <v>0</v>
      </c>
      <c r="Q266" s="213">
        <v>0.0015900000000000001</v>
      </c>
      <c r="R266" s="213">
        <f>Q266*H266</f>
        <v>0.103032</v>
      </c>
      <c r="S266" s="213">
        <v>0</v>
      </c>
      <c r="T266" s="21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5" t="s">
        <v>224</v>
      </c>
      <c r="AT266" s="215" t="s">
        <v>128</v>
      </c>
      <c r="AU266" s="215" t="s">
        <v>84</v>
      </c>
      <c r="AY266" s="17" t="s">
        <v>125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7" t="s">
        <v>82</v>
      </c>
      <c r="BK266" s="216">
        <f>ROUND(I266*H266,2)</f>
        <v>0</v>
      </c>
      <c r="BL266" s="17" t="s">
        <v>224</v>
      </c>
      <c r="BM266" s="215" t="s">
        <v>417</v>
      </c>
    </row>
    <row r="267" s="2" customFormat="1">
      <c r="A267" s="38"/>
      <c r="B267" s="39"/>
      <c r="C267" s="40"/>
      <c r="D267" s="217" t="s">
        <v>135</v>
      </c>
      <c r="E267" s="40"/>
      <c r="F267" s="218" t="s">
        <v>418</v>
      </c>
      <c r="G267" s="40"/>
      <c r="H267" s="40"/>
      <c r="I267" s="219"/>
      <c r="J267" s="40"/>
      <c r="K267" s="40"/>
      <c r="L267" s="44"/>
      <c r="M267" s="220"/>
      <c r="N267" s="22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135</v>
      </c>
      <c r="AU267" s="17" t="s">
        <v>84</v>
      </c>
    </row>
    <row r="268" s="13" customFormat="1">
      <c r="A268" s="13"/>
      <c r="B268" s="222"/>
      <c r="C268" s="223"/>
      <c r="D268" s="224" t="s">
        <v>137</v>
      </c>
      <c r="E268" s="225" t="s">
        <v>19</v>
      </c>
      <c r="F268" s="226" t="s">
        <v>419</v>
      </c>
      <c r="G268" s="223"/>
      <c r="H268" s="227">
        <v>23.399999999999999</v>
      </c>
      <c r="I268" s="228"/>
      <c r="J268" s="223"/>
      <c r="K268" s="223"/>
      <c r="L268" s="229"/>
      <c r="M268" s="230"/>
      <c r="N268" s="231"/>
      <c r="O268" s="231"/>
      <c r="P268" s="231"/>
      <c r="Q268" s="231"/>
      <c r="R268" s="231"/>
      <c r="S268" s="231"/>
      <c r="T268" s="23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3" t="s">
        <v>137</v>
      </c>
      <c r="AU268" s="233" t="s">
        <v>84</v>
      </c>
      <c r="AV268" s="13" t="s">
        <v>84</v>
      </c>
      <c r="AW268" s="13" t="s">
        <v>35</v>
      </c>
      <c r="AX268" s="13" t="s">
        <v>74</v>
      </c>
      <c r="AY268" s="233" t="s">
        <v>125</v>
      </c>
    </row>
    <row r="269" s="13" customFormat="1">
      <c r="A269" s="13"/>
      <c r="B269" s="222"/>
      <c r="C269" s="223"/>
      <c r="D269" s="224" t="s">
        <v>137</v>
      </c>
      <c r="E269" s="225" t="s">
        <v>19</v>
      </c>
      <c r="F269" s="226" t="s">
        <v>420</v>
      </c>
      <c r="G269" s="223"/>
      <c r="H269" s="227">
        <v>41.399999999999999</v>
      </c>
      <c r="I269" s="228"/>
      <c r="J269" s="223"/>
      <c r="K269" s="223"/>
      <c r="L269" s="229"/>
      <c r="M269" s="230"/>
      <c r="N269" s="231"/>
      <c r="O269" s="231"/>
      <c r="P269" s="231"/>
      <c r="Q269" s="231"/>
      <c r="R269" s="231"/>
      <c r="S269" s="231"/>
      <c r="T269" s="23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3" t="s">
        <v>137</v>
      </c>
      <c r="AU269" s="233" t="s">
        <v>84</v>
      </c>
      <c r="AV269" s="13" t="s">
        <v>84</v>
      </c>
      <c r="AW269" s="13" t="s">
        <v>35</v>
      </c>
      <c r="AX269" s="13" t="s">
        <v>74</v>
      </c>
      <c r="AY269" s="233" t="s">
        <v>125</v>
      </c>
    </row>
    <row r="270" s="14" customFormat="1">
      <c r="A270" s="14"/>
      <c r="B270" s="234"/>
      <c r="C270" s="235"/>
      <c r="D270" s="224" t="s">
        <v>137</v>
      </c>
      <c r="E270" s="236" t="s">
        <v>19</v>
      </c>
      <c r="F270" s="237" t="s">
        <v>139</v>
      </c>
      <c r="G270" s="235"/>
      <c r="H270" s="238">
        <v>64.799999999999997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4" t="s">
        <v>137</v>
      </c>
      <c r="AU270" s="244" t="s">
        <v>84</v>
      </c>
      <c r="AV270" s="14" t="s">
        <v>133</v>
      </c>
      <c r="AW270" s="14" t="s">
        <v>35</v>
      </c>
      <c r="AX270" s="14" t="s">
        <v>82</v>
      </c>
      <c r="AY270" s="244" t="s">
        <v>125</v>
      </c>
    </row>
    <row r="271" s="2" customFormat="1" ht="37.8" customHeight="1">
      <c r="A271" s="38"/>
      <c r="B271" s="39"/>
      <c r="C271" s="204" t="s">
        <v>421</v>
      </c>
      <c r="D271" s="204" t="s">
        <v>128</v>
      </c>
      <c r="E271" s="205" t="s">
        <v>422</v>
      </c>
      <c r="F271" s="206" t="s">
        <v>423</v>
      </c>
      <c r="G271" s="207" t="s">
        <v>131</v>
      </c>
      <c r="H271" s="208">
        <v>92.700000000000003</v>
      </c>
      <c r="I271" s="209"/>
      <c r="J271" s="210">
        <f>ROUND(I271*H271,2)</f>
        <v>0</v>
      </c>
      <c r="K271" s="206" t="s">
        <v>132</v>
      </c>
      <c r="L271" s="44"/>
      <c r="M271" s="211" t="s">
        <v>19</v>
      </c>
      <c r="N271" s="212" t="s">
        <v>45</v>
      </c>
      <c r="O271" s="84"/>
      <c r="P271" s="213">
        <f>O271*H271</f>
        <v>0</v>
      </c>
      <c r="Q271" s="213">
        <v>0.00264</v>
      </c>
      <c r="R271" s="213">
        <f>Q271*H271</f>
        <v>0.244728</v>
      </c>
      <c r="S271" s="213">
        <v>0</v>
      </c>
      <c r="T271" s="21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5" t="s">
        <v>224</v>
      </c>
      <c r="AT271" s="215" t="s">
        <v>128</v>
      </c>
      <c r="AU271" s="215" t="s">
        <v>84</v>
      </c>
      <c r="AY271" s="17" t="s">
        <v>125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82</v>
      </c>
      <c r="BK271" s="216">
        <f>ROUND(I271*H271,2)</f>
        <v>0</v>
      </c>
      <c r="BL271" s="17" t="s">
        <v>224</v>
      </c>
      <c r="BM271" s="215" t="s">
        <v>424</v>
      </c>
    </row>
    <row r="272" s="2" customFormat="1">
      <c r="A272" s="38"/>
      <c r="B272" s="39"/>
      <c r="C272" s="40"/>
      <c r="D272" s="217" t="s">
        <v>135</v>
      </c>
      <c r="E272" s="40"/>
      <c r="F272" s="218" t="s">
        <v>425</v>
      </c>
      <c r="G272" s="40"/>
      <c r="H272" s="40"/>
      <c r="I272" s="219"/>
      <c r="J272" s="40"/>
      <c r="K272" s="40"/>
      <c r="L272" s="44"/>
      <c r="M272" s="220"/>
      <c r="N272" s="221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135</v>
      </c>
      <c r="AU272" s="17" t="s">
        <v>84</v>
      </c>
    </row>
    <row r="273" s="13" customFormat="1">
      <c r="A273" s="13"/>
      <c r="B273" s="222"/>
      <c r="C273" s="223"/>
      <c r="D273" s="224" t="s">
        <v>137</v>
      </c>
      <c r="E273" s="225" t="s">
        <v>19</v>
      </c>
      <c r="F273" s="226" t="s">
        <v>426</v>
      </c>
      <c r="G273" s="223"/>
      <c r="H273" s="227">
        <v>92.700000000000003</v>
      </c>
      <c r="I273" s="228"/>
      <c r="J273" s="223"/>
      <c r="K273" s="223"/>
      <c r="L273" s="229"/>
      <c r="M273" s="230"/>
      <c r="N273" s="231"/>
      <c r="O273" s="231"/>
      <c r="P273" s="231"/>
      <c r="Q273" s="231"/>
      <c r="R273" s="231"/>
      <c r="S273" s="231"/>
      <c r="T273" s="23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3" t="s">
        <v>137</v>
      </c>
      <c r="AU273" s="233" t="s">
        <v>84</v>
      </c>
      <c r="AV273" s="13" t="s">
        <v>84</v>
      </c>
      <c r="AW273" s="13" t="s">
        <v>35</v>
      </c>
      <c r="AX273" s="13" t="s">
        <v>74</v>
      </c>
      <c r="AY273" s="233" t="s">
        <v>125</v>
      </c>
    </row>
    <row r="274" s="14" customFormat="1">
      <c r="A274" s="14"/>
      <c r="B274" s="234"/>
      <c r="C274" s="235"/>
      <c r="D274" s="224" t="s">
        <v>137</v>
      </c>
      <c r="E274" s="236" t="s">
        <v>19</v>
      </c>
      <c r="F274" s="237" t="s">
        <v>139</v>
      </c>
      <c r="G274" s="235"/>
      <c r="H274" s="238">
        <v>92.700000000000003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4" t="s">
        <v>137</v>
      </c>
      <c r="AU274" s="244" t="s">
        <v>84</v>
      </c>
      <c r="AV274" s="14" t="s">
        <v>133</v>
      </c>
      <c r="AW274" s="14" t="s">
        <v>35</v>
      </c>
      <c r="AX274" s="14" t="s">
        <v>82</v>
      </c>
      <c r="AY274" s="244" t="s">
        <v>125</v>
      </c>
    </row>
    <row r="275" s="2" customFormat="1" ht="44.25" customHeight="1">
      <c r="A275" s="38"/>
      <c r="B275" s="39"/>
      <c r="C275" s="204" t="s">
        <v>427</v>
      </c>
      <c r="D275" s="204" t="s">
        <v>128</v>
      </c>
      <c r="E275" s="205" t="s">
        <v>428</v>
      </c>
      <c r="F275" s="206" t="s">
        <v>429</v>
      </c>
      <c r="G275" s="207" t="s">
        <v>131</v>
      </c>
      <c r="H275" s="208">
        <v>40.600000000000001</v>
      </c>
      <c r="I275" s="209"/>
      <c r="J275" s="210">
        <f>ROUND(I275*H275,2)</f>
        <v>0</v>
      </c>
      <c r="K275" s="206" t="s">
        <v>132</v>
      </c>
      <c r="L275" s="44"/>
      <c r="M275" s="211" t="s">
        <v>19</v>
      </c>
      <c r="N275" s="212" t="s">
        <v>45</v>
      </c>
      <c r="O275" s="84"/>
      <c r="P275" s="213">
        <f>O275*H275</f>
        <v>0</v>
      </c>
      <c r="Q275" s="213">
        <v>0.0025703359999999999</v>
      </c>
      <c r="R275" s="213">
        <f>Q275*H275</f>
        <v>0.10435564159999999</v>
      </c>
      <c r="S275" s="213">
        <v>0</v>
      </c>
      <c r="T275" s="21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5" t="s">
        <v>224</v>
      </c>
      <c r="AT275" s="215" t="s">
        <v>128</v>
      </c>
      <c r="AU275" s="215" t="s">
        <v>84</v>
      </c>
      <c r="AY275" s="17" t="s">
        <v>125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7" t="s">
        <v>82</v>
      </c>
      <c r="BK275" s="216">
        <f>ROUND(I275*H275,2)</f>
        <v>0</v>
      </c>
      <c r="BL275" s="17" t="s">
        <v>224</v>
      </c>
      <c r="BM275" s="215" t="s">
        <v>430</v>
      </c>
    </row>
    <row r="276" s="2" customFormat="1">
      <c r="A276" s="38"/>
      <c r="B276" s="39"/>
      <c r="C276" s="40"/>
      <c r="D276" s="217" t="s">
        <v>135</v>
      </c>
      <c r="E276" s="40"/>
      <c r="F276" s="218" t="s">
        <v>431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135</v>
      </c>
      <c r="AU276" s="17" t="s">
        <v>84</v>
      </c>
    </row>
    <row r="277" s="13" customFormat="1">
      <c r="A277" s="13"/>
      <c r="B277" s="222"/>
      <c r="C277" s="223"/>
      <c r="D277" s="224" t="s">
        <v>137</v>
      </c>
      <c r="E277" s="225" t="s">
        <v>19</v>
      </c>
      <c r="F277" s="226" t="s">
        <v>432</v>
      </c>
      <c r="G277" s="223"/>
      <c r="H277" s="227">
        <v>40.600000000000001</v>
      </c>
      <c r="I277" s="228"/>
      <c r="J277" s="223"/>
      <c r="K277" s="223"/>
      <c r="L277" s="229"/>
      <c r="M277" s="230"/>
      <c r="N277" s="231"/>
      <c r="O277" s="231"/>
      <c r="P277" s="231"/>
      <c r="Q277" s="231"/>
      <c r="R277" s="231"/>
      <c r="S277" s="231"/>
      <c r="T277" s="23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3" t="s">
        <v>137</v>
      </c>
      <c r="AU277" s="233" t="s">
        <v>84</v>
      </c>
      <c r="AV277" s="13" t="s">
        <v>84</v>
      </c>
      <c r="AW277" s="13" t="s">
        <v>35</v>
      </c>
      <c r="AX277" s="13" t="s">
        <v>74</v>
      </c>
      <c r="AY277" s="233" t="s">
        <v>125</v>
      </c>
    </row>
    <row r="278" s="14" customFormat="1">
      <c r="A278" s="14"/>
      <c r="B278" s="234"/>
      <c r="C278" s="235"/>
      <c r="D278" s="224" t="s">
        <v>137</v>
      </c>
      <c r="E278" s="236" t="s">
        <v>19</v>
      </c>
      <c r="F278" s="237" t="s">
        <v>139</v>
      </c>
      <c r="G278" s="235"/>
      <c r="H278" s="238">
        <v>40.600000000000001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4" t="s">
        <v>137</v>
      </c>
      <c r="AU278" s="244" t="s">
        <v>84</v>
      </c>
      <c r="AV278" s="14" t="s">
        <v>133</v>
      </c>
      <c r="AW278" s="14" t="s">
        <v>35</v>
      </c>
      <c r="AX278" s="14" t="s">
        <v>82</v>
      </c>
      <c r="AY278" s="244" t="s">
        <v>125</v>
      </c>
    </row>
    <row r="279" s="2" customFormat="1" ht="44.25" customHeight="1">
      <c r="A279" s="38"/>
      <c r="B279" s="39"/>
      <c r="C279" s="204" t="s">
        <v>433</v>
      </c>
      <c r="D279" s="204" t="s">
        <v>128</v>
      </c>
      <c r="E279" s="205" t="s">
        <v>434</v>
      </c>
      <c r="F279" s="206" t="s">
        <v>435</v>
      </c>
      <c r="G279" s="207" t="s">
        <v>131</v>
      </c>
      <c r="H279" s="208">
        <v>42</v>
      </c>
      <c r="I279" s="209"/>
      <c r="J279" s="210">
        <f>ROUND(I279*H279,2)</f>
        <v>0</v>
      </c>
      <c r="K279" s="206" t="s">
        <v>132</v>
      </c>
      <c r="L279" s="44"/>
      <c r="M279" s="211" t="s">
        <v>19</v>
      </c>
      <c r="N279" s="212" t="s">
        <v>45</v>
      </c>
      <c r="O279" s="84"/>
      <c r="P279" s="213">
        <f>O279*H279</f>
        <v>0</v>
      </c>
      <c r="Q279" s="213">
        <v>0.0031836159999999998</v>
      </c>
      <c r="R279" s="213">
        <f>Q279*H279</f>
        <v>0.13371187199999998</v>
      </c>
      <c r="S279" s="213">
        <v>0</v>
      </c>
      <c r="T279" s="21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5" t="s">
        <v>224</v>
      </c>
      <c r="AT279" s="215" t="s">
        <v>128</v>
      </c>
      <c r="AU279" s="215" t="s">
        <v>84</v>
      </c>
      <c r="AY279" s="17" t="s">
        <v>125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7" t="s">
        <v>82</v>
      </c>
      <c r="BK279" s="216">
        <f>ROUND(I279*H279,2)</f>
        <v>0</v>
      </c>
      <c r="BL279" s="17" t="s">
        <v>224</v>
      </c>
      <c r="BM279" s="215" t="s">
        <v>436</v>
      </c>
    </row>
    <row r="280" s="2" customFormat="1">
      <c r="A280" s="38"/>
      <c r="B280" s="39"/>
      <c r="C280" s="40"/>
      <c r="D280" s="217" t="s">
        <v>135</v>
      </c>
      <c r="E280" s="40"/>
      <c r="F280" s="218" t="s">
        <v>437</v>
      </c>
      <c r="G280" s="40"/>
      <c r="H280" s="40"/>
      <c r="I280" s="219"/>
      <c r="J280" s="40"/>
      <c r="K280" s="40"/>
      <c r="L280" s="44"/>
      <c r="M280" s="220"/>
      <c r="N280" s="221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135</v>
      </c>
      <c r="AU280" s="17" t="s">
        <v>84</v>
      </c>
    </row>
    <row r="281" s="13" customFormat="1">
      <c r="A281" s="13"/>
      <c r="B281" s="222"/>
      <c r="C281" s="223"/>
      <c r="D281" s="224" t="s">
        <v>137</v>
      </c>
      <c r="E281" s="225" t="s">
        <v>19</v>
      </c>
      <c r="F281" s="226" t="s">
        <v>438</v>
      </c>
      <c r="G281" s="223"/>
      <c r="H281" s="227">
        <v>42</v>
      </c>
      <c r="I281" s="228"/>
      <c r="J281" s="223"/>
      <c r="K281" s="223"/>
      <c r="L281" s="229"/>
      <c r="M281" s="230"/>
      <c r="N281" s="231"/>
      <c r="O281" s="231"/>
      <c r="P281" s="231"/>
      <c r="Q281" s="231"/>
      <c r="R281" s="231"/>
      <c r="S281" s="231"/>
      <c r="T281" s="23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3" t="s">
        <v>137</v>
      </c>
      <c r="AU281" s="233" t="s">
        <v>84</v>
      </c>
      <c r="AV281" s="13" t="s">
        <v>84</v>
      </c>
      <c r="AW281" s="13" t="s">
        <v>35</v>
      </c>
      <c r="AX281" s="13" t="s">
        <v>74</v>
      </c>
      <c r="AY281" s="233" t="s">
        <v>125</v>
      </c>
    </row>
    <row r="282" s="14" customFormat="1">
      <c r="A282" s="14"/>
      <c r="B282" s="234"/>
      <c r="C282" s="235"/>
      <c r="D282" s="224" t="s">
        <v>137</v>
      </c>
      <c r="E282" s="236" t="s">
        <v>19</v>
      </c>
      <c r="F282" s="237" t="s">
        <v>139</v>
      </c>
      <c r="G282" s="235"/>
      <c r="H282" s="238">
        <v>42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4" t="s">
        <v>137</v>
      </c>
      <c r="AU282" s="244" t="s">
        <v>84</v>
      </c>
      <c r="AV282" s="14" t="s">
        <v>133</v>
      </c>
      <c r="AW282" s="14" t="s">
        <v>35</v>
      </c>
      <c r="AX282" s="14" t="s">
        <v>82</v>
      </c>
      <c r="AY282" s="244" t="s">
        <v>125</v>
      </c>
    </row>
    <row r="283" s="2" customFormat="1" ht="44.25" customHeight="1">
      <c r="A283" s="38"/>
      <c r="B283" s="39"/>
      <c r="C283" s="204" t="s">
        <v>439</v>
      </c>
      <c r="D283" s="204" t="s">
        <v>128</v>
      </c>
      <c r="E283" s="205" t="s">
        <v>440</v>
      </c>
      <c r="F283" s="206" t="s">
        <v>441</v>
      </c>
      <c r="G283" s="207" t="s">
        <v>131</v>
      </c>
      <c r="H283" s="208">
        <v>82.799999999999997</v>
      </c>
      <c r="I283" s="209"/>
      <c r="J283" s="210">
        <f>ROUND(I283*H283,2)</f>
        <v>0</v>
      </c>
      <c r="K283" s="206" t="s">
        <v>132</v>
      </c>
      <c r="L283" s="44"/>
      <c r="M283" s="211" t="s">
        <v>19</v>
      </c>
      <c r="N283" s="212" t="s">
        <v>45</v>
      </c>
      <c r="O283" s="84"/>
      <c r="P283" s="213">
        <f>O283*H283</f>
        <v>0</v>
      </c>
      <c r="Q283" s="213">
        <v>0.0039581759999999999</v>
      </c>
      <c r="R283" s="213">
        <f>Q283*H283</f>
        <v>0.32773697279999997</v>
      </c>
      <c r="S283" s="213">
        <v>0</v>
      </c>
      <c r="T283" s="21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5" t="s">
        <v>224</v>
      </c>
      <c r="AT283" s="215" t="s">
        <v>128</v>
      </c>
      <c r="AU283" s="215" t="s">
        <v>84</v>
      </c>
      <c r="AY283" s="17" t="s">
        <v>125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7" t="s">
        <v>82</v>
      </c>
      <c r="BK283" s="216">
        <f>ROUND(I283*H283,2)</f>
        <v>0</v>
      </c>
      <c r="BL283" s="17" t="s">
        <v>224</v>
      </c>
      <c r="BM283" s="215" t="s">
        <v>442</v>
      </c>
    </row>
    <row r="284" s="2" customFormat="1">
      <c r="A284" s="38"/>
      <c r="B284" s="39"/>
      <c r="C284" s="40"/>
      <c r="D284" s="217" t="s">
        <v>135</v>
      </c>
      <c r="E284" s="40"/>
      <c r="F284" s="218" t="s">
        <v>443</v>
      </c>
      <c r="G284" s="40"/>
      <c r="H284" s="40"/>
      <c r="I284" s="219"/>
      <c r="J284" s="40"/>
      <c r="K284" s="40"/>
      <c r="L284" s="44"/>
      <c r="M284" s="220"/>
      <c r="N284" s="22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135</v>
      </c>
      <c r="AU284" s="17" t="s">
        <v>84</v>
      </c>
    </row>
    <row r="285" s="13" customFormat="1">
      <c r="A285" s="13"/>
      <c r="B285" s="222"/>
      <c r="C285" s="223"/>
      <c r="D285" s="224" t="s">
        <v>137</v>
      </c>
      <c r="E285" s="225" t="s">
        <v>19</v>
      </c>
      <c r="F285" s="226" t="s">
        <v>444</v>
      </c>
      <c r="G285" s="223"/>
      <c r="H285" s="227">
        <v>41.399999999999999</v>
      </c>
      <c r="I285" s="228"/>
      <c r="J285" s="223"/>
      <c r="K285" s="223"/>
      <c r="L285" s="229"/>
      <c r="M285" s="230"/>
      <c r="N285" s="231"/>
      <c r="O285" s="231"/>
      <c r="P285" s="231"/>
      <c r="Q285" s="231"/>
      <c r="R285" s="231"/>
      <c r="S285" s="231"/>
      <c r="T285" s="23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3" t="s">
        <v>137</v>
      </c>
      <c r="AU285" s="233" t="s">
        <v>84</v>
      </c>
      <c r="AV285" s="13" t="s">
        <v>84</v>
      </c>
      <c r="AW285" s="13" t="s">
        <v>35</v>
      </c>
      <c r="AX285" s="13" t="s">
        <v>74</v>
      </c>
      <c r="AY285" s="233" t="s">
        <v>125</v>
      </c>
    </row>
    <row r="286" s="13" customFormat="1">
      <c r="A286" s="13"/>
      <c r="B286" s="222"/>
      <c r="C286" s="223"/>
      <c r="D286" s="224" t="s">
        <v>137</v>
      </c>
      <c r="E286" s="225" t="s">
        <v>19</v>
      </c>
      <c r="F286" s="226" t="s">
        <v>445</v>
      </c>
      <c r="G286" s="223"/>
      <c r="H286" s="227">
        <v>41.399999999999999</v>
      </c>
      <c r="I286" s="228"/>
      <c r="J286" s="223"/>
      <c r="K286" s="223"/>
      <c r="L286" s="229"/>
      <c r="M286" s="230"/>
      <c r="N286" s="231"/>
      <c r="O286" s="231"/>
      <c r="P286" s="231"/>
      <c r="Q286" s="231"/>
      <c r="R286" s="231"/>
      <c r="S286" s="231"/>
      <c r="T286" s="23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3" t="s">
        <v>137</v>
      </c>
      <c r="AU286" s="233" t="s">
        <v>84</v>
      </c>
      <c r="AV286" s="13" t="s">
        <v>84</v>
      </c>
      <c r="AW286" s="13" t="s">
        <v>35</v>
      </c>
      <c r="AX286" s="13" t="s">
        <v>74</v>
      </c>
      <c r="AY286" s="233" t="s">
        <v>125</v>
      </c>
    </row>
    <row r="287" s="14" customFormat="1">
      <c r="A287" s="14"/>
      <c r="B287" s="234"/>
      <c r="C287" s="235"/>
      <c r="D287" s="224" t="s">
        <v>137</v>
      </c>
      <c r="E287" s="236" t="s">
        <v>19</v>
      </c>
      <c r="F287" s="237" t="s">
        <v>139</v>
      </c>
      <c r="G287" s="235"/>
      <c r="H287" s="238">
        <v>82.799999999999997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4" t="s">
        <v>137</v>
      </c>
      <c r="AU287" s="244" t="s">
        <v>84</v>
      </c>
      <c r="AV287" s="14" t="s">
        <v>133</v>
      </c>
      <c r="AW287" s="14" t="s">
        <v>35</v>
      </c>
      <c r="AX287" s="14" t="s">
        <v>82</v>
      </c>
      <c r="AY287" s="244" t="s">
        <v>125</v>
      </c>
    </row>
    <row r="288" s="2" customFormat="1" ht="44.25" customHeight="1">
      <c r="A288" s="38"/>
      <c r="B288" s="39"/>
      <c r="C288" s="204" t="s">
        <v>446</v>
      </c>
      <c r="D288" s="204" t="s">
        <v>128</v>
      </c>
      <c r="E288" s="205" t="s">
        <v>447</v>
      </c>
      <c r="F288" s="206" t="s">
        <v>448</v>
      </c>
      <c r="G288" s="207" t="s">
        <v>131</v>
      </c>
      <c r="H288" s="208">
        <v>11</v>
      </c>
      <c r="I288" s="209"/>
      <c r="J288" s="210">
        <f>ROUND(I288*H288,2)</f>
        <v>0</v>
      </c>
      <c r="K288" s="206" t="s">
        <v>132</v>
      </c>
      <c r="L288" s="44"/>
      <c r="M288" s="211" t="s">
        <v>19</v>
      </c>
      <c r="N288" s="212" t="s">
        <v>45</v>
      </c>
      <c r="O288" s="84"/>
      <c r="P288" s="213">
        <f>O288*H288</f>
        <v>0</v>
      </c>
      <c r="Q288" s="213">
        <v>0.003905216</v>
      </c>
      <c r="R288" s="213">
        <f>Q288*H288</f>
        <v>0.042957375999999999</v>
      </c>
      <c r="S288" s="213">
        <v>0</v>
      </c>
      <c r="T288" s="21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5" t="s">
        <v>224</v>
      </c>
      <c r="AT288" s="215" t="s">
        <v>128</v>
      </c>
      <c r="AU288" s="215" t="s">
        <v>84</v>
      </c>
      <c r="AY288" s="17" t="s">
        <v>125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7" t="s">
        <v>82</v>
      </c>
      <c r="BK288" s="216">
        <f>ROUND(I288*H288,2)</f>
        <v>0</v>
      </c>
      <c r="BL288" s="17" t="s">
        <v>224</v>
      </c>
      <c r="BM288" s="215" t="s">
        <v>449</v>
      </c>
    </row>
    <row r="289" s="2" customFormat="1">
      <c r="A289" s="38"/>
      <c r="B289" s="39"/>
      <c r="C289" s="40"/>
      <c r="D289" s="217" t="s">
        <v>135</v>
      </c>
      <c r="E289" s="40"/>
      <c r="F289" s="218" t="s">
        <v>450</v>
      </c>
      <c r="G289" s="40"/>
      <c r="H289" s="40"/>
      <c r="I289" s="219"/>
      <c r="J289" s="40"/>
      <c r="K289" s="40"/>
      <c r="L289" s="44"/>
      <c r="M289" s="220"/>
      <c r="N289" s="221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135</v>
      </c>
      <c r="AU289" s="17" t="s">
        <v>84</v>
      </c>
    </row>
    <row r="290" s="13" customFormat="1">
      <c r="A290" s="13"/>
      <c r="B290" s="222"/>
      <c r="C290" s="223"/>
      <c r="D290" s="224" t="s">
        <v>137</v>
      </c>
      <c r="E290" s="225" t="s">
        <v>19</v>
      </c>
      <c r="F290" s="226" t="s">
        <v>451</v>
      </c>
      <c r="G290" s="223"/>
      <c r="H290" s="227">
        <v>11</v>
      </c>
      <c r="I290" s="228"/>
      <c r="J290" s="223"/>
      <c r="K290" s="223"/>
      <c r="L290" s="229"/>
      <c r="M290" s="230"/>
      <c r="N290" s="231"/>
      <c r="O290" s="231"/>
      <c r="P290" s="231"/>
      <c r="Q290" s="231"/>
      <c r="R290" s="231"/>
      <c r="S290" s="231"/>
      <c r="T290" s="23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3" t="s">
        <v>137</v>
      </c>
      <c r="AU290" s="233" t="s">
        <v>84</v>
      </c>
      <c r="AV290" s="13" t="s">
        <v>84</v>
      </c>
      <c r="AW290" s="13" t="s">
        <v>35</v>
      </c>
      <c r="AX290" s="13" t="s">
        <v>82</v>
      </c>
      <c r="AY290" s="233" t="s">
        <v>125</v>
      </c>
    </row>
    <row r="291" s="2" customFormat="1" ht="44.25" customHeight="1">
      <c r="A291" s="38"/>
      <c r="B291" s="39"/>
      <c r="C291" s="204" t="s">
        <v>452</v>
      </c>
      <c r="D291" s="204" t="s">
        <v>128</v>
      </c>
      <c r="E291" s="205" t="s">
        <v>453</v>
      </c>
      <c r="F291" s="206" t="s">
        <v>454</v>
      </c>
      <c r="G291" s="207" t="s">
        <v>131</v>
      </c>
      <c r="H291" s="208">
        <v>10</v>
      </c>
      <c r="I291" s="209"/>
      <c r="J291" s="210">
        <f>ROUND(I291*H291,2)</f>
        <v>0</v>
      </c>
      <c r="K291" s="206" t="s">
        <v>132</v>
      </c>
      <c r="L291" s="44"/>
      <c r="M291" s="211" t="s">
        <v>19</v>
      </c>
      <c r="N291" s="212" t="s">
        <v>45</v>
      </c>
      <c r="O291" s="84"/>
      <c r="P291" s="213">
        <f>O291*H291</f>
        <v>0</v>
      </c>
      <c r="Q291" s="213">
        <v>0.0014864399999999999</v>
      </c>
      <c r="R291" s="213">
        <f>Q291*H291</f>
        <v>0.0148644</v>
      </c>
      <c r="S291" s="213">
        <v>0</v>
      </c>
      <c r="T291" s="21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5" t="s">
        <v>224</v>
      </c>
      <c r="AT291" s="215" t="s">
        <v>128</v>
      </c>
      <c r="AU291" s="215" t="s">
        <v>84</v>
      </c>
      <c r="AY291" s="17" t="s">
        <v>125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7" t="s">
        <v>82</v>
      </c>
      <c r="BK291" s="216">
        <f>ROUND(I291*H291,2)</f>
        <v>0</v>
      </c>
      <c r="BL291" s="17" t="s">
        <v>224</v>
      </c>
      <c r="BM291" s="215" t="s">
        <v>455</v>
      </c>
    </row>
    <row r="292" s="2" customFormat="1">
      <c r="A292" s="38"/>
      <c r="B292" s="39"/>
      <c r="C292" s="40"/>
      <c r="D292" s="217" t="s">
        <v>135</v>
      </c>
      <c r="E292" s="40"/>
      <c r="F292" s="218" t="s">
        <v>456</v>
      </c>
      <c r="G292" s="40"/>
      <c r="H292" s="40"/>
      <c r="I292" s="219"/>
      <c r="J292" s="40"/>
      <c r="K292" s="40"/>
      <c r="L292" s="44"/>
      <c r="M292" s="220"/>
      <c r="N292" s="221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135</v>
      </c>
      <c r="AU292" s="17" t="s">
        <v>84</v>
      </c>
    </row>
    <row r="293" s="13" customFormat="1">
      <c r="A293" s="13"/>
      <c r="B293" s="222"/>
      <c r="C293" s="223"/>
      <c r="D293" s="224" t="s">
        <v>137</v>
      </c>
      <c r="E293" s="225" t="s">
        <v>19</v>
      </c>
      <c r="F293" s="226" t="s">
        <v>457</v>
      </c>
      <c r="G293" s="223"/>
      <c r="H293" s="227">
        <v>10</v>
      </c>
      <c r="I293" s="228"/>
      <c r="J293" s="223"/>
      <c r="K293" s="223"/>
      <c r="L293" s="229"/>
      <c r="M293" s="230"/>
      <c r="N293" s="231"/>
      <c r="O293" s="231"/>
      <c r="P293" s="231"/>
      <c r="Q293" s="231"/>
      <c r="R293" s="231"/>
      <c r="S293" s="231"/>
      <c r="T293" s="23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3" t="s">
        <v>137</v>
      </c>
      <c r="AU293" s="233" t="s">
        <v>84</v>
      </c>
      <c r="AV293" s="13" t="s">
        <v>84</v>
      </c>
      <c r="AW293" s="13" t="s">
        <v>35</v>
      </c>
      <c r="AX293" s="13" t="s">
        <v>74</v>
      </c>
      <c r="AY293" s="233" t="s">
        <v>125</v>
      </c>
    </row>
    <row r="294" s="14" customFormat="1">
      <c r="A294" s="14"/>
      <c r="B294" s="234"/>
      <c r="C294" s="235"/>
      <c r="D294" s="224" t="s">
        <v>137</v>
      </c>
      <c r="E294" s="236" t="s">
        <v>19</v>
      </c>
      <c r="F294" s="237" t="s">
        <v>139</v>
      </c>
      <c r="G294" s="235"/>
      <c r="H294" s="238">
        <v>10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4" t="s">
        <v>137</v>
      </c>
      <c r="AU294" s="244" t="s">
        <v>84</v>
      </c>
      <c r="AV294" s="14" t="s">
        <v>133</v>
      </c>
      <c r="AW294" s="14" t="s">
        <v>35</v>
      </c>
      <c r="AX294" s="14" t="s">
        <v>82</v>
      </c>
      <c r="AY294" s="244" t="s">
        <v>125</v>
      </c>
    </row>
    <row r="295" s="2" customFormat="1" ht="37.8" customHeight="1">
      <c r="A295" s="38"/>
      <c r="B295" s="39"/>
      <c r="C295" s="204" t="s">
        <v>458</v>
      </c>
      <c r="D295" s="204" t="s">
        <v>128</v>
      </c>
      <c r="E295" s="205" t="s">
        <v>459</v>
      </c>
      <c r="F295" s="206" t="s">
        <v>460</v>
      </c>
      <c r="G295" s="207" t="s">
        <v>131</v>
      </c>
      <c r="H295" s="208">
        <v>40</v>
      </c>
      <c r="I295" s="209"/>
      <c r="J295" s="210">
        <f>ROUND(I295*H295,2)</f>
        <v>0</v>
      </c>
      <c r="K295" s="206" t="s">
        <v>132</v>
      </c>
      <c r="L295" s="44"/>
      <c r="M295" s="211" t="s">
        <v>19</v>
      </c>
      <c r="N295" s="212" t="s">
        <v>45</v>
      </c>
      <c r="O295" s="84"/>
      <c r="P295" s="213">
        <f>O295*H295</f>
        <v>0</v>
      </c>
      <c r="Q295" s="213">
        <v>0.0036340000000000001</v>
      </c>
      <c r="R295" s="213">
        <f>Q295*H295</f>
        <v>0.14535999999999999</v>
      </c>
      <c r="S295" s="213">
        <v>0</v>
      </c>
      <c r="T295" s="21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5" t="s">
        <v>224</v>
      </c>
      <c r="AT295" s="215" t="s">
        <v>128</v>
      </c>
      <c r="AU295" s="215" t="s">
        <v>84</v>
      </c>
      <c r="AY295" s="17" t="s">
        <v>125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7" t="s">
        <v>82</v>
      </c>
      <c r="BK295" s="216">
        <f>ROUND(I295*H295,2)</f>
        <v>0</v>
      </c>
      <c r="BL295" s="17" t="s">
        <v>224</v>
      </c>
      <c r="BM295" s="215" t="s">
        <v>461</v>
      </c>
    </row>
    <row r="296" s="2" customFormat="1">
      <c r="A296" s="38"/>
      <c r="B296" s="39"/>
      <c r="C296" s="40"/>
      <c r="D296" s="217" t="s">
        <v>135</v>
      </c>
      <c r="E296" s="40"/>
      <c r="F296" s="218" t="s">
        <v>462</v>
      </c>
      <c r="G296" s="40"/>
      <c r="H296" s="40"/>
      <c r="I296" s="219"/>
      <c r="J296" s="40"/>
      <c r="K296" s="40"/>
      <c r="L296" s="44"/>
      <c r="M296" s="220"/>
      <c r="N296" s="221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135</v>
      </c>
      <c r="AU296" s="17" t="s">
        <v>84</v>
      </c>
    </row>
    <row r="297" s="13" customFormat="1">
      <c r="A297" s="13"/>
      <c r="B297" s="222"/>
      <c r="C297" s="223"/>
      <c r="D297" s="224" t="s">
        <v>137</v>
      </c>
      <c r="E297" s="225" t="s">
        <v>19</v>
      </c>
      <c r="F297" s="226" t="s">
        <v>463</v>
      </c>
      <c r="G297" s="223"/>
      <c r="H297" s="227">
        <v>40</v>
      </c>
      <c r="I297" s="228"/>
      <c r="J297" s="223"/>
      <c r="K297" s="223"/>
      <c r="L297" s="229"/>
      <c r="M297" s="230"/>
      <c r="N297" s="231"/>
      <c r="O297" s="231"/>
      <c r="P297" s="231"/>
      <c r="Q297" s="231"/>
      <c r="R297" s="231"/>
      <c r="S297" s="231"/>
      <c r="T297" s="23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3" t="s">
        <v>137</v>
      </c>
      <c r="AU297" s="233" t="s">
        <v>84</v>
      </c>
      <c r="AV297" s="13" t="s">
        <v>84</v>
      </c>
      <c r="AW297" s="13" t="s">
        <v>35</v>
      </c>
      <c r="AX297" s="13" t="s">
        <v>74</v>
      </c>
      <c r="AY297" s="233" t="s">
        <v>125</v>
      </c>
    </row>
    <row r="298" s="14" customFormat="1">
      <c r="A298" s="14"/>
      <c r="B298" s="234"/>
      <c r="C298" s="235"/>
      <c r="D298" s="224" t="s">
        <v>137</v>
      </c>
      <c r="E298" s="236" t="s">
        <v>19</v>
      </c>
      <c r="F298" s="237" t="s">
        <v>139</v>
      </c>
      <c r="G298" s="235"/>
      <c r="H298" s="238">
        <v>40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4" t="s">
        <v>137</v>
      </c>
      <c r="AU298" s="244" t="s">
        <v>84</v>
      </c>
      <c r="AV298" s="14" t="s">
        <v>133</v>
      </c>
      <c r="AW298" s="14" t="s">
        <v>35</v>
      </c>
      <c r="AX298" s="14" t="s">
        <v>82</v>
      </c>
      <c r="AY298" s="244" t="s">
        <v>125</v>
      </c>
    </row>
    <row r="299" s="2" customFormat="1" ht="49.05" customHeight="1">
      <c r="A299" s="38"/>
      <c r="B299" s="39"/>
      <c r="C299" s="204" t="s">
        <v>464</v>
      </c>
      <c r="D299" s="204" t="s">
        <v>128</v>
      </c>
      <c r="E299" s="205" t="s">
        <v>465</v>
      </c>
      <c r="F299" s="206" t="s">
        <v>466</v>
      </c>
      <c r="G299" s="207" t="s">
        <v>361</v>
      </c>
      <c r="H299" s="208">
        <v>1.117</v>
      </c>
      <c r="I299" s="209"/>
      <c r="J299" s="210">
        <f>ROUND(I299*H299,2)</f>
        <v>0</v>
      </c>
      <c r="K299" s="206" t="s">
        <v>132</v>
      </c>
      <c r="L299" s="44"/>
      <c r="M299" s="211" t="s">
        <v>19</v>
      </c>
      <c r="N299" s="212" t="s">
        <v>45</v>
      </c>
      <c r="O299" s="84"/>
      <c r="P299" s="213">
        <f>O299*H299</f>
        <v>0</v>
      </c>
      <c r="Q299" s="213">
        <v>0</v>
      </c>
      <c r="R299" s="213">
        <f>Q299*H299</f>
        <v>0</v>
      </c>
      <c r="S299" s="213">
        <v>0</v>
      </c>
      <c r="T299" s="21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5" t="s">
        <v>224</v>
      </c>
      <c r="AT299" s="215" t="s">
        <v>128</v>
      </c>
      <c r="AU299" s="215" t="s">
        <v>84</v>
      </c>
      <c r="AY299" s="17" t="s">
        <v>125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82</v>
      </c>
      <c r="BK299" s="216">
        <f>ROUND(I299*H299,2)</f>
        <v>0</v>
      </c>
      <c r="BL299" s="17" t="s">
        <v>224</v>
      </c>
      <c r="BM299" s="215" t="s">
        <v>467</v>
      </c>
    </row>
    <row r="300" s="2" customFormat="1">
      <c r="A300" s="38"/>
      <c r="B300" s="39"/>
      <c r="C300" s="40"/>
      <c r="D300" s="217" t="s">
        <v>135</v>
      </c>
      <c r="E300" s="40"/>
      <c r="F300" s="218" t="s">
        <v>468</v>
      </c>
      <c r="G300" s="40"/>
      <c r="H300" s="40"/>
      <c r="I300" s="219"/>
      <c r="J300" s="40"/>
      <c r="K300" s="40"/>
      <c r="L300" s="44"/>
      <c r="M300" s="220"/>
      <c r="N300" s="22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135</v>
      </c>
      <c r="AU300" s="17" t="s">
        <v>84</v>
      </c>
    </row>
    <row r="301" s="12" customFormat="1" ht="22.8" customHeight="1">
      <c r="A301" s="12"/>
      <c r="B301" s="188"/>
      <c r="C301" s="189"/>
      <c r="D301" s="190" t="s">
        <v>73</v>
      </c>
      <c r="E301" s="202" t="s">
        <v>469</v>
      </c>
      <c r="F301" s="202" t="s">
        <v>470</v>
      </c>
      <c r="G301" s="189"/>
      <c r="H301" s="189"/>
      <c r="I301" s="192"/>
      <c r="J301" s="203">
        <f>BK301</f>
        <v>0</v>
      </c>
      <c r="K301" s="189"/>
      <c r="L301" s="194"/>
      <c r="M301" s="195"/>
      <c r="N301" s="196"/>
      <c r="O301" s="196"/>
      <c r="P301" s="197">
        <f>SUM(P302:P313)</f>
        <v>0</v>
      </c>
      <c r="Q301" s="196"/>
      <c r="R301" s="197">
        <f>SUM(R302:R313)</f>
        <v>0.081012312500000003</v>
      </c>
      <c r="S301" s="196"/>
      <c r="T301" s="198">
        <f>SUM(T302:T313)</f>
        <v>0.014999999999999999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99" t="s">
        <v>84</v>
      </c>
      <c r="AT301" s="200" t="s">
        <v>73</v>
      </c>
      <c r="AU301" s="200" t="s">
        <v>82</v>
      </c>
      <c r="AY301" s="199" t="s">
        <v>125</v>
      </c>
      <c r="BK301" s="201">
        <f>SUM(BK302:BK313)</f>
        <v>0</v>
      </c>
    </row>
    <row r="302" s="2" customFormat="1" ht="44.25" customHeight="1">
      <c r="A302" s="38"/>
      <c r="B302" s="39"/>
      <c r="C302" s="204" t="s">
        <v>471</v>
      </c>
      <c r="D302" s="204" t="s">
        <v>128</v>
      </c>
      <c r="E302" s="205" t="s">
        <v>472</v>
      </c>
      <c r="F302" s="206" t="s">
        <v>473</v>
      </c>
      <c r="G302" s="207" t="s">
        <v>287</v>
      </c>
      <c r="H302" s="208">
        <v>4</v>
      </c>
      <c r="I302" s="209"/>
      <c r="J302" s="210">
        <f>ROUND(I302*H302,2)</f>
        <v>0</v>
      </c>
      <c r="K302" s="206" t="s">
        <v>19</v>
      </c>
      <c r="L302" s="44"/>
      <c r="M302" s="211" t="s">
        <v>19</v>
      </c>
      <c r="N302" s="212" t="s">
        <v>45</v>
      </c>
      <c r="O302" s="84"/>
      <c r="P302" s="213">
        <f>O302*H302</f>
        <v>0</v>
      </c>
      <c r="Q302" s="213">
        <v>0.02</v>
      </c>
      <c r="R302" s="213">
        <f>Q302*H302</f>
        <v>0.080000000000000002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224</v>
      </c>
      <c r="AT302" s="215" t="s">
        <v>128</v>
      </c>
      <c r="AU302" s="215" t="s">
        <v>84</v>
      </c>
      <c r="AY302" s="17" t="s">
        <v>125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82</v>
      </c>
      <c r="BK302" s="216">
        <f>ROUND(I302*H302,2)</f>
        <v>0</v>
      </c>
      <c r="BL302" s="17" t="s">
        <v>224</v>
      </c>
      <c r="BM302" s="215" t="s">
        <v>474</v>
      </c>
    </row>
    <row r="303" s="13" customFormat="1">
      <c r="A303" s="13"/>
      <c r="B303" s="222"/>
      <c r="C303" s="223"/>
      <c r="D303" s="224" t="s">
        <v>137</v>
      </c>
      <c r="E303" s="225" t="s">
        <v>19</v>
      </c>
      <c r="F303" s="226" t="s">
        <v>133</v>
      </c>
      <c r="G303" s="223"/>
      <c r="H303" s="227">
        <v>4</v>
      </c>
      <c r="I303" s="228"/>
      <c r="J303" s="223"/>
      <c r="K303" s="223"/>
      <c r="L303" s="229"/>
      <c r="M303" s="230"/>
      <c r="N303" s="231"/>
      <c r="O303" s="231"/>
      <c r="P303" s="231"/>
      <c r="Q303" s="231"/>
      <c r="R303" s="231"/>
      <c r="S303" s="231"/>
      <c r="T303" s="23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3" t="s">
        <v>137</v>
      </c>
      <c r="AU303" s="233" t="s">
        <v>84</v>
      </c>
      <c r="AV303" s="13" t="s">
        <v>84</v>
      </c>
      <c r="AW303" s="13" t="s">
        <v>35</v>
      </c>
      <c r="AX303" s="13" t="s">
        <v>82</v>
      </c>
      <c r="AY303" s="233" t="s">
        <v>125</v>
      </c>
    </row>
    <row r="304" s="2" customFormat="1" ht="24.15" customHeight="1">
      <c r="A304" s="38"/>
      <c r="B304" s="39"/>
      <c r="C304" s="204" t="s">
        <v>475</v>
      </c>
      <c r="D304" s="204" t="s">
        <v>128</v>
      </c>
      <c r="E304" s="205" t="s">
        <v>476</v>
      </c>
      <c r="F304" s="206" t="s">
        <v>477</v>
      </c>
      <c r="G304" s="207" t="s">
        <v>478</v>
      </c>
      <c r="H304" s="208">
        <v>15</v>
      </c>
      <c r="I304" s="209"/>
      <c r="J304" s="210">
        <f>ROUND(I304*H304,2)</f>
        <v>0</v>
      </c>
      <c r="K304" s="206" t="s">
        <v>132</v>
      </c>
      <c r="L304" s="44"/>
      <c r="M304" s="211" t="s">
        <v>19</v>
      </c>
      <c r="N304" s="212" t="s">
        <v>45</v>
      </c>
      <c r="O304" s="84"/>
      <c r="P304" s="213">
        <f>O304*H304</f>
        <v>0</v>
      </c>
      <c r="Q304" s="213">
        <v>6.7487499999999994E-05</v>
      </c>
      <c r="R304" s="213">
        <f>Q304*H304</f>
        <v>0.0010123125</v>
      </c>
      <c r="S304" s="213">
        <v>0</v>
      </c>
      <c r="T304" s="21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224</v>
      </c>
      <c r="AT304" s="215" t="s">
        <v>128</v>
      </c>
      <c r="AU304" s="215" t="s">
        <v>84</v>
      </c>
      <c r="AY304" s="17" t="s">
        <v>125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82</v>
      </c>
      <c r="BK304" s="216">
        <f>ROUND(I304*H304,2)</f>
        <v>0</v>
      </c>
      <c r="BL304" s="17" t="s">
        <v>224</v>
      </c>
      <c r="BM304" s="215" t="s">
        <v>479</v>
      </c>
    </row>
    <row r="305" s="2" customFormat="1">
      <c r="A305" s="38"/>
      <c r="B305" s="39"/>
      <c r="C305" s="40"/>
      <c r="D305" s="217" t="s">
        <v>135</v>
      </c>
      <c r="E305" s="40"/>
      <c r="F305" s="218" t="s">
        <v>480</v>
      </c>
      <c r="G305" s="40"/>
      <c r="H305" s="40"/>
      <c r="I305" s="219"/>
      <c r="J305" s="40"/>
      <c r="K305" s="40"/>
      <c r="L305" s="44"/>
      <c r="M305" s="220"/>
      <c r="N305" s="22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135</v>
      </c>
      <c r="AU305" s="17" t="s">
        <v>84</v>
      </c>
    </row>
    <row r="306" s="13" customFormat="1">
      <c r="A306" s="13"/>
      <c r="B306" s="222"/>
      <c r="C306" s="223"/>
      <c r="D306" s="224" t="s">
        <v>137</v>
      </c>
      <c r="E306" s="225" t="s">
        <v>19</v>
      </c>
      <c r="F306" s="226" t="s">
        <v>481</v>
      </c>
      <c r="G306" s="223"/>
      <c r="H306" s="227">
        <v>5</v>
      </c>
      <c r="I306" s="228"/>
      <c r="J306" s="223"/>
      <c r="K306" s="223"/>
      <c r="L306" s="229"/>
      <c r="M306" s="230"/>
      <c r="N306" s="231"/>
      <c r="O306" s="231"/>
      <c r="P306" s="231"/>
      <c r="Q306" s="231"/>
      <c r="R306" s="231"/>
      <c r="S306" s="231"/>
      <c r="T306" s="23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3" t="s">
        <v>137</v>
      </c>
      <c r="AU306" s="233" t="s">
        <v>84</v>
      </c>
      <c r="AV306" s="13" t="s">
        <v>84</v>
      </c>
      <c r="AW306" s="13" t="s">
        <v>35</v>
      </c>
      <c r="AX306" s="13" t="s">
        <v>74</v>
      </c>
      <c r="AY306" s="233" t="s">
        <v>125</v>
      </c>
    </row>
    <row r="307" s="13" customFormat="1">
      <c r="A307" s="13"/>
      <c r="B307" s="222"/>
      <c r="C307" s="223"/>
      <c r="D307" s="224" t="s">
        <v>137</v>
      </c>
      <c r="E307" s="225" t="s">
        <v>19</v>
      </c>
      <c r="F307" s="226" t="s">
        <v>482</v>
      </c>
      <c r="G307" s="223"/>
      <c r="H307" s="227">
        <v>10</v>
      </c>
      <c r="I307" s="228"/>
      <c r="J307" s="223"/>
      <c r="K307" s="223"/>
      <c r="L307" s="229"/>
      <c r="M307" s="230"/>
      <c r="N307" s="231"/>
      <c r="O307" s="231"/>
      <c r="P307" s="231"/>
      <c r="Q307" s="231"/>
      <c r="R307" s="231"/>
      <c r="S307" s="231"/>
      <c r="T307" s="23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3" t="s">
        <v>137</v>
      </c>
      <c r="AU307" s="233" t="s">
        <v>84</v>
      </c>
      <c r="AV307" s="13" t="s">
        <v>84</v>
      </c>
      <c r="AW307" s="13" t="s">
        <v>35</v>
      </c>
      <c r="AX307" s="13" t="s">
        <v>74</v>
      </c>
      <c r="AY307" s="233" t="s">
        <v>125</v>
      </c>
    </row>
    <row r="308" s="14" customFormat="1">
      <c r="A308" s="14"/>
      <c r="B308" s="234"/>
      <c r="C308" s="235"/>
      <c r="D308" s="224" t="s">
        <v>137</v>
      </c>
      <c r="E308" s="236" t="s">
        <v>19</v>
      </c>
      <c r="F308" s="237" t="s">
        <v>139</v>
      </c>
      <c r="G308" s="235"/>
      <c r="H308" s="238">
        <v>15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4" t="s">
        <v>137</v>
      </c>
      <c r="AU308" s="244" t="s">
        <v>84</v>
      </c>
      <c r="AV308" s="14" t="s">
        <v>133</v>
      </c>
      <c r="AW308" s="14" t="s">
        <v>35</v>
      </c>
      <c r="AX308" s="14" t="s">
        <v>82</v>
      </c>
      <c r="AY308" s="244" t="s">
        <v>125</v>
      </c>
    </row>
    <row r="309" s="2" customFormat="1" ht="16.5" customHeight="1">
      <c r="A309" s="38"/>
      <c r="B309" s="39"/>
      <c r="C309" s="245" t="s">
        <v>483</v>
      </c>
      <c r="D309" s="245" t="s">
        <v>183</v>
      </c>
      <c r="E309" s="246" t="s">
        <v>484</v>
      </c>
      <c r="F309" s="247" t="s">
        <v>485</v>
      </c>
      <c r="G309" s="248" t="s">
        <v>478</v>
      </c>
      <c r="H309" s="249">
        <v>15</v>
      </c>
      <c r="I309" s="250"/>
      <c r="J309" s="251">
        <f>ROUND(I309*H309,2)</f>
        <v>0</v>
      </c>
      <c r="K309" s="247" t="s">
        <v>19</v>
      </c>
      <c r="L309" s="252"/>
      <c r="M309" s="253" t="s">
        <v>19</v>
      </c>
      <c r="N309" s="254" t="s">
        <v>45</v>
      </c>
      <c r="O309" s="84"/>
      <c r="P309" s="213">
        <f>O309*H309</f>
        <v>0</v>
      </c>
      <c r="Q309" s="213">
        <v>0</v>
      </c>
      <c r="R309" s="213">
        <f>Q309*H309</f>
        <v>0</v>
      </c>
      <c r="S309" s="213">
        <v>0</v>
      </c>
      <c r="T309" s="21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5" t="s">
        <v>318</v>
      </c>
      <c r="AT309" s="215" t="s">
        <v>183</v>
      </c>
      <c r="AU309" s="215" t="s">
        <v>84</v>
      </c>
      <c r="AY309" s="17" t="s">
        <v>125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82</v>
      </c>
      <c r="BK309" s="216">
        <f>ROUND(I309*H309,2)</f>
        <v>0</v>
      </c>
      <c r="BL309" s="17" t="s">
        <v>224</v>
      </c>
      <c r="BM309" s="215" t="s">
        <v>486</v>
      </c>
    </row>
    <row r="310" s="2" customFormat="1" ht="33" customHeight="1">
      <c r="A310" s="38"/>
      <c r="B310" s="39"/>
      <c r="C310" s="204" t="s">
        <v>487</v>
      </c>
      <c r="D310" s="204" t="s">
        <v>128</v>
      </c>
      <c r="E310" s="205" t="s">
        <v>488</v>
      </c>
      <c r="F310" s="206" t="s">
        <v>489</v>
      </c>
      <c r="G310" s="207" t="s">
        <v>478</v>
      </c>
      <c r="H310" s="208">
        <v>15</v>
      </c>
      <c r="I310" s="209"/>
      <c r="J310" s="210">
        <f>ROUND(I310*H310,2)</f>
        <v>0</v>
      </c>
      <c r="K310" s="206" t="s">
        <v>132</v>
      </c>
      <c r="L310" s="44"/>
      <c r="M310" s="211" t="s">
        <v>19</v>
      </c>
      <c r="N310" s="212" t="s">
        <v>45</v>
      </c>
      <c r="O310" s="84"/>
      <c r="P310" s="213">
        <f>O310*H310</f>
        <v>0</v>
      </c>
      <c r="Q310" s="213">
        <v>0</v>
      </c>
      <c r="R310" s="213">
        <f>Q310*H310</f>
        <v>0</v>
      </c>
      <c r="S310" s="213">
        <v>0.001</v>
      </c>
      <c r="T310" s="214">
        <f>S310*H310</f>
        <v>0.014999999999999999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5" t="s">
        <v>224</v>
      </c>
      <c r="AT310" s="215" t="s">
        <v>128</v>
      </c>
      <c r="AU310" s="215" t="s">
        <v>84</v>
      </c>
      <c r="AY310" s="17" t="s">
        <v>125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7" t="s">
        <v>82</v>
      </c>
      <c r="BK310" s="216">
        <f>ROUND(I310*H310,2)</f>
        <v>0</v>
      </c>
      <c r="BL310" s="17" t="s">
        <v>224</v>
      </c>
      <c r="BM310" s="215" t="s">
        <v>490</v>
      </c>
    </row>
    <row r="311" s="2" customFormat="1">
      <c r="A311" s="38"/>
      <c r="B311" s="39"/>
      <c r="C311" s="40"/>
      <c r="D311" s="217" t="s">
        <v>135</v>
      </c>
      <c r="E311" s="40"/>
      <c r="F311" s="218" t="s">
        <v>491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135</v>
      </c>
      <c r="AU311" s="17" t="s">
        <v>84</v>
      </c>
    </row>
    <row r="312" s="2" customFormat="1" ht="49.05" customHeight="1">
      <c r="A312" s="38"/>
      <c r="B312" s="39"/>
      <c r="C312" s="204" t="s">
        <v>492</v>
      </c>
      <c r="D312" s="204" t="s">
        <v>128</v>
      </c>
      <c r="E312" s="205" t="s">
        <v>493</v>
      </c>
      <c r="F312" s="206" t="s">
        <v>494</v>
      </c>
      <c r="G312" s="207" t="s">
        <v>361</v>
      </c>
      <c r="H312" s="208">
        <v>0.20000000000000001</v>
      </c>
      <c r="I312" s="209"/>
      <c r="J312" s="210">
        <f>ROUND(I312*H312,2)</f>
        <v>0</v>
      </c>
      <c r="K312" s="206" t="s">
        <v>132</v>
      </c>
      <c r="L312" s="44"/>
      <c r="M312" s="211" t="s">
        <v>19</v>
      </c>
      <c r="N312" s="212" t="s">
        <v>45</v>
      </c>
      <c r="O312" s="84"/>
      <c r="P312" s="213">
        <f>O312*H312</f>
        <v>0</v>
      </c>
      <c r="Q312" s="213">
        <v>0</v>
      </c>
      <c r="R312" s="213">
        <f>Q312*H312</f>
        <v>0</v>
      </c>
      <c r="S312" s="213">
        <v>0</v>
      </c>
      <c r="T312" s="214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15" t="s">
        <v>224</v>
      </c>
      <c r="AT312" s="215" t="s">
        <v>128</v>
      </c>
      <c r="AU312" s="215" t="s">
        <v>84</v>
      </c>
      <c r="AY312" s="17" t="s">
        <v>125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7" t="s">
        <v>82</v>
      </c>
      <c r="BK312" s="216">
        <f>ROUND(I312*H312,2)</f>
        <v>0</v>
      </c>
      <c r="BL312" s="17" t="s">
        <v>224</v>
      </c>
      <c r="BM312" s="215" t="s">
        <v>495</v>
      </c>
    </row>
    <row r="313" s="2" customFormat="1">
      <c r="A313" s="38"/>
      <c r="B313" s="39"/>
      <c r="C313" s="40"/>
      <c r="D313" s="217" t="s">
        <v>135</v>
      </c>
      <c r="E313" s="40"/>
      <c r="F313" s="218" t="s">
        <v>496</v>
      </c>
      <c r="G313" s="40"/>
      <c r="H313" s="40"/>
      <c r="I313" s="219"/>
      <c r="J313" s="40"/>
      <c r="K313" s="40"/>
      <c r="L313" s="44"/>
      <c r="M313" s="220"/>
      <c r="N313" s="221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135</v>
      </c>
      <c r="AU313" s="17" t="s">
        <v>84</v>
      </c>
    </row>
    <row r="314" s="12" customFormat="1" ht="22.8" customHeight="1">
      <c r="A314" s="12"/>
      <c r="B314" s="188"/>
      <c r="C314" s="189"/>
      <c r="D314" s="190" t="s">
        <v>73</v>
      </c>
      <c r="E314" s="202" t="s">
        <v>497</v>
      </c>
      <c r="F314" s="202" t="s">
        <v>498</v>
      </c>
      <c r="G314" s="189"/>
      <c r="H314" s="189"/>
      <c r="I314" s="192"/>
      <c r="J314" s="203">
        <f>BK314</f>
        <v>0</v>
      </c>
      <c r="K314" s="189"/>
      <c r="L314" s="194"/>
      <c r="M314" s="195"/>
      <c r="N314" s="196"/>
      <c r="O314" s="196"/>
      <c r="P314" s="197">
        <f>SUM(P315:P319)</f>
        <v>0</v>
      </c>
      <c r="Q314" s="196"/>
      <c r="R314" s="197">
        <f>SUM(R315:R319)</f>
        <v>0.7943039999999999</v>
      </c>
      <c r="S314" s="196"/>
      <c r="T314" s="198">
        <f>SUM(T315:T319)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199" t="s">
        <v>84</v>
      </c>
      <c r="AT314" s="200" t="s">
        <v>73</v>
      </c>
      <c r="AU314" s="200" t="s">
        <v>82</v>
      </c>
      <c r="AY314" s="199" t="s">
        <v>125</v>
      </c>
      <c r="BK314" s="201">
        <f>SUM(BK315:BK319)</f>
        <v>0</v>
      </c>
    </row>
    <row r="315" s="2" customFormat="1" ht="24.15" customHeight="1">
      <c r="A315" s="38"/>
      <c r="B315" s="39"/>
      <c r="C315" s="204" t="s">
        <v>499</v>
      </c>
      <c r="D315" s="204" t="s">
        <v>128</v>
      </c>
      <c r="E315" s="205" t="s">
        <v>500</v>
      </c>
      <c r="F315" s="206" t="s">
        <v>501</v>
      </c>
      <c r="G315" s="207" t="s">
        <v>142</v>
      </c>
      <c r="H315" s="208">
        <v>33.095999999999997</v>
      </c>
      <c r="I315" s="209"/>
      <c r="J315" s="210">
        <f>ROUND(I315*H315,2)</f>
        <v>0</v>
      </c>
      <c r="K315" s="206" t="s">
        <v>19</v>
      </c>
      <c r="L315" s="44"/>
      <c r="M315" s="211" t="s">
        <v>19</v>
      </c>
      <c r="N315" s="212" t="s">
        <v>45</v>
      </c>
      <c r="O315" s="84"/>
      <c r="P315" s="213">
        <f>O315*H315</f>
        <v>0</v>
      </c>
      <c r="Q315" s="213">
        <v>0.024</v>
      </c>
      <c r="R315" s="213">
        <f>Q315*H315</f>
        <v>0.7943039999999999</v>
      </c>
      <c r="S315" s="213">
        <v>0</v>
      </c>
      <c r="T315" s="214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15" t="s">
        <v>224</v>
      </c>
      <c r="AT315" s="215" t="s">
        <v>128</v>
      </c>
      <c r="AU315" s="215" t="s">
        <v>84</v>
      </c>
      <c r="AY315" s="17" t="s">
        <v>125</v>
      </c>
      <c r="BE315" s="216">
        <f>IF(N315="základní",J315,0)</f>
        <v>0</v>
      </c>
      <c r="BF315" s="216">
        <f>IF(N315="snížená",J315,0)</f>
        <v>0</v>
      </c>
      <c r="BG315" s="216">
        <f>IF(N315="zákl. přenesená",J315,0)</f>
        <v>0</v>
      </c>
      <c r="BH315" s="216">
        <f>IF(N315="sníž. přenesená",J315,0)</f>
        <v>0</v>
      </c>
      <c r="BI315" s="216">
        <f>IF(N315="nulová",J315,0)</f>
        <v>0</v>
      </c>
      <c r="BJ315" s="17" t="s">
        <v>82</v>
      </c>
      <c r="BK315" s="216">
        <f>ROUND(I315*H315,2)</f>
        <v>0</v>
      </c>
      <c r="BL315" s="17" t="s">
        <v>224</v>
      </c>
      <c r="BM315" s="215" t="s">
        <v>502</v>
      </c>
    </row>
    <row r="316" s="13" customFormat="1">
      <c r="A316" s="13"/>
      <c r="B316" s="222"/>
      <c r="C316" s="223"/>
      <c r="D316" s="224" t="s">
        <v>137</v>
      </c>
      <c r="E316" s="225" t="s">
        <v>19</v>
      </c>
      <c r="F316" s="226" t="s">
        <v>503</v>
      </c>
      <c r="G316" s="223"/>
      <c r="H316" s="227">
        <v>31.52</v>
      </c>
      <c r="I316" s="228"/>
      <c r="J316" s="223"/>
      <c r="K316" s="223"/>
      <c r="L316" s="229"/>
      <c r="M316" s="230"/>
      <c r="N316" s="231"/>
      <c r="O316" s="231"/>
      <c r="P316" s="231"/>
      <c r="Q316" s="231"/>
      <c r="R316" s="231"/>
      <c r="S316" s="231"/>
      <c r="T316" s="23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3" t="s">
        <v>137</v>
      </c>
      <c r="AU316" s="233" t="s">
        <v>84</v>
      </c>
      <c r="AV316" s="13" t="s">
        <v>84</v>
      </c>
      <c r="AW316" s="13" t="s">
        <v>35</v>
      </c>
      <c r="AX316" s="13" t="s">
        <v>74</v>
      </c>
      <c r="AY316" s="233" t="s">
        <v>125</v>
      </c>
    </row>
    <row r="317" s="13" customFormat="1">
      <c r="A317" s="13"/>
      <c r="B317" s="222"/>
      <c r="C317" s="223"/>
      <c r="D317" s="224" t="s">
        <v>137</v>
      </c>
      <c r="E317" s="225" t="s">
        <v>19</v>
      </c>
      <c r="F317" s="226" t="s">
        <v>504</v>
      </c>
      <c r="G317" s="223"/>
      <c r="H317" s="227">
        <v>33.095999999999997</v>
      </c>
      <c r="I317" s="228"/>
      <c r="J317" s="223"/>
      <c r="K317" s="223"/>
      <c r="L317" s="229"/>
      <c r="M317" s="230"/>
      <c r="N317" s="231"/>
      <c r="O317" s="231"/>
      <c r="P317" s="231"/>
      <c r="Q317" s="231"/>
      <c r="R317" s="231"/>
      <c r="S317" s="231"/>
      <c r="T317" s="23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3" t="s">
        <v>137</v>
      </c>
      <c r="AU317" s="233" t="s">
        <v>84</v>
      </c>
      <c r="AV317" s="13" t="s">
        <v>84</v>
      </c>
      <c r="AW317" s="13" t="s">
        <v>35</v>
      </c>
      <c r="AX317" s="13" t="s">
        <v>82</v>
      </c>
      <c r="AY317" s="233" t="s">
        <v>125</v>
      </c>
    </row>
    <row r="318" s="2" customFormat="1" ht="44.25" customHeight="1">
      <c r="A318" s="38"/>
      <c r="B318" s="39"/>
      <c r="C318" s="204" t="s">
        <v>505</v>
      </c>
      <c r="D318" s="204" t="s">
        <v>128</v>
      </c>
      <c r="E318" s="205" t="s">
        <v>506</v>
      </c>
      <c r="F318" s="206" t="s">
        <v>507</v>
      </c>
      <c r="G318" s="207" t="s">
        <v>361</v>
      </c>
      <c r="H318" s="208">
        <v>0.79400000000000004</v>
      </c>
      <c r="I318" s="209"/>
      <c r="J318" s="210">
        <f>ROUND(I318*H318,2)</f>
        <v>0</v>
      </c>
      <c r="K318" s="206" t="s">
        <v>132</v>
      </c>
      <c r="L318" s="44"/>
      <c r="M318" s="211" t="s">
        <v>19</v>
      </c>
      <c r="N318" s="212" t="s">
        <v>45</v>
      </c>
      <c r="O318" s="84"/>
      <c r="P318" s="213">
        <f>O318*H318</f>
        <v>0</v>
      </c>
      <c r="Q318" s="213">
        <v>0</v>
      </c>
      <c r="R318" s="213">
        <f>Q318*H318</f>
        <v>0</v>
      </c>
      <c r="S318" s="213">
        <v>0</v>
      </c>
      <c r="T318" s="214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15" t="s">
        <v>224</v>
      </c>
      <c r="AT318" s="215" t="s">
        <v>128</v>
      </c>
      <c r="AU318" s="215" t="s">
        <v>84</v>
      </c>
      <c r="AY318" s="17" t="s">
        <v>125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7" t="s">
        <v>82</v>
      </c>
      <c r="BK318" s="216">
        <f>ROUND(I318*H318,2)</f>
        <v>0</v>
      </c>
      <c r="BL318" s="17" t="s">
        <v>224</v>
      </c>
      <c r="BM318" s="215" t="s">
        <v>508</v>
      </c>
    </row>
    <row r="319" s="2" customFormat="1">
      <c r="A319" s="38"/>
      <c r="B319" s="39"/>
      <c r="C319" s="40"/>
      <c r="D319" s="217" t="s">
        <v>135</v>
      </c>
      <c r="E319" s="40"/>
      <c r="F319" s="218" t="s">
        <v>509</v>
      </c>
      <c r="G319" s="40"/>
      <c r="H319" s="40"/>
      <c r="I319" s="219"/>
      <c r="J319" s="40"/>
      <c r="K319" s="40"/>
      <c r="L319" s="44"/>
      <c r="M319" s="220"/>
      <c r="N319" s="22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135</v>
      </c>
      <c r="AU319" s="17" t="s">
        <v>84</v>
      </c>
    </row>
    <row r="320" s="12" customFormat="1" ht="22.8" customHeight="1">
      <c r="A320" s="12"/>
      <c r="B320" s="188"/>
      <c r="C320" s="189"/>
      <c r="D320" s="190" t="s">
        <v>73</v>
      </c>
      <c r="E320" s="202" t="s">
        <v>510</v>
      </c>
      <c r="F320" s="202" t="s">
        <v>511</v>
      </c>
      <c r="G320" s="189"/>
      <c r="H320" s="189"/>
      <c r="I320" s="192"/>
      <c r="J320" s="203">
        <f>BK320</f>
        <v>0</v>
      </c>
      <c r="K320" s="189"/>
      <c r="L320" s="194"/>
      <c r="M320" s="195"/>
      <c r="N320" s="196"/>
      <c r="O320" s="196"/>
      <c r="P320" s="197">
        <f>SUM(P321:P390)</f>
        <v>0</v>
      </c>
      <c r="Q320" s="196"/>
      <c r="R320" s="197">
        <f>SUM(R321:R390)</f>
        <v>1.0893896974000001</v>
      </c>
      <c r="S320" s="196"/>
      <c r="T320" s="198">
        <f>SUM(T321:T390)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199" t="s">
        <v>84</v>
      </c>
      <c r="AT320" s="200" t="s">
        <v>73</v>
      </c>
      <c r="AU320" s="200" t="s">
        <v>82</v>
      </c>
      <c r="AY320" s="199" t="s">
        <v>125</v>
      </c>
      <c r="BK320" s="201">
        <f>SUM(BK321:BK390)</f>
        <v>0</v>
      </c>
    </row>
    <row r="321" s="2" customFormat="1" ht="24.15" customHeight="1">
      <c r="A321" s="38"/>
      <c r="B321" s="39"/>
      <c r="C321" s="204" t="s">
        <v>512</v>
      </c>
      <c r="D321" s="204" t="s">
        <v>128</v>
      </c>
      <c r="E321" s="205" t="s">
        <v>513</v>
      </c>
      <c r="F321" s="206" t="s">
        <v>514</v>
      </c>
      <c r="G321" s="207" t="s">
        <v>142</v>
      </c>
      <c r="H321" s="208">
        <v>10.125</v>
      </c>
      <c r="I321" s="209"/>
      <c r="J321" s="210">
        <f>ROUND(I321*H321,2)</f>
        <v>0</v>
      </c>
      <c r="K321" s="206" t="s">
        <v>132</v>
      </c>
      <c r="L321" s="44"/>
      <c r="M321" s="211" t="s">
        <v>19</v>
      </c>
      <c r="N321" s="212" t="s">
        <v>45</v>
      </c>
      <c r="O321" s="84"/>
      <c r="P321" s="213">
        <f>O321*H321</f>
        <v>0</v>
      </c>
      <c r="Q321" s="213">
        <v>2.4232000000000001E-05</v>
      </c>
      <c r="R321" s="213">
        <f>Q321*H321</f>
        <v>0.00024534900000000001</v>
      </c>
      <c r="S321" s="213">
        <v>0</v>
      </c>
      <c r="T321" s="21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15" t="s">
        <v>133</v>
      </c>
      <c r="AT321" s="215" t="s">
        <v>128</v>
      </c>
      <c r="AU321" s="215" t="s">
        <v>84</v>
      </c>
      <c r="AY321" s="17" t="s">
        <v>125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7" t="s">
        <v>82</v>
      </c>
      <c r="BK321" s="216">
        <f>ROUND(I321*H321,2)</f>
        <v>0</v>
      </c>
      <c r="BL321" s="17" t="s">
        <v>133</v>
      </c>
      <c r="BM321" s="215" t="s">
        <v>515</v>
      </c>
    </row>
    <row r="322" s="2" customFormat="1">
      <c r="A322" s="38"/>
      <c r="B322" s="39"/>
      <c r="C322" s="40"/>
      <c r="D322" s="217" t="s">
        <v>135</v>
      </c>
      <c r="E322" s="40"/>
      <c r="F322" s="218" t="s">
        <v>516</v>
      </c>
      <c r="G322" s="40"/>
      <c r="H322" s="40"/>
      <c r="I322" s="219"/>
      <c r="J322" s="40"/>
      <c r="K322" s="40"/>
      <c r="L322" s="44"/>
      <c r="M322" s="220"/>
      <c r="N322" s="22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135</v>
      </c>
      <c r="AU322" s="17" t="s">
        <v>84</v>
      </c>
    </row>
    <row r="323" s="13" customFormat="1">
      <c r="A323" s="13"/>
      <c r="B323" s="222"/>
      <c r="C323" s="223"/>
      <c r="D323" s="224" t="s">
        <v>137</v>
      </c>
      <c r="E323" s="225" t="s">
        <v>19</v>
      </c>
      <c r="F323" s="226" t="s">
        <v>517</v>
      </c>
      <c r="G323" s="223"/>
      <c r="H323" s="227">
        <v>8.0999999999999996</v>
      </c>
      <c r="I323" s="228"/>
      <c r="J323" s="223"/>
      <c r="K323" s="223"/>
      <c r="L323" s="229"/>
      <c r="M323" s="230"/>
      <c r="N323" s="231"/>
      <c r="O323" s="231"/>
      <c r="P323" s="231"/>
      <c r="Q323" s="231"/>
      <c r="R323" s="231"/>
      <c r="S323" s="231"/>
      <c r="T323" s="23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3" t="s">
        <v>137</v>
      </c>
      <c r="AU323" s="233" t="s">
        <v>84</v>
      </c>
      <c r="AV323" s="13" t="s">
        <v>84</v>
      </c>
      <c r="AW323" s="13" t="s">
        <v>35</v>
      </c>
      <c r="AX323" s="13" t="s">
        <v>74</v>
      </c>
      <c r="AY323" s="233" t="s">
        <v>125</v>
      </c>
    </row>
    <row r="324" s="13" customFormat="1">
      <c r="A324" s="13"/>
      <c r="B324" s="222"/>
      <c r="C324" s="223"/>
      <c r="D324" s="224" t="s">
        <v>137</v>
      </c>
      <c r="E324" s="225" t="s">
        <v>19</v>
      </c>
      <c r="F324" s="226" t="s">
        <v>518</v>
      </c>
      <c r="G324" s="223"/>
      <c r="H324" s="227">
        <v>10.125</v>
      </c>
      <c r="I324" s="228"/>
      <c r="J324" s="223"/>
      <c r="K324" s="223"/>
      <c r="L324" s="229"/>
      <c r="M324" s="230"/>
      <c r="N324" s="231"/>
      <c r="O324" s="231"/>
      <c r="P324" s="231"/>
      <c r="Q324" s="231"/>
      <c r="R324" s="231"/>
      <c r="S324" s="231"/>
      <c r="T324" s="23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3" t="s">
        <v>137</v>
      </c>
      <c r="AU324" s="233" t="s">
        <v>84</v>
      </c>
      <c r="AV324" s="13" t="s">
        <v>84</v>
      </c>
      <c r="AW324" s="13" t="s">
        <v>35</v>
      </c>
      <c r="AX324" s="13" t="s">
        <v>82</v>
      </c>
      <c r="AY324" s="233" t="s">
        <v>125</v>
      </c>
    </row>
    <row r="325" s="2" customFormat="1" ht="24.15" customHeight="1">
      <c r="A325" s="38"/>
      <c r="B325" s="39"/>
      <c r="C325" s="204" t="s">
        <v>519</v>
      </c>
      <c r="D325" s="204" t="s">
        <v>128</v>
      </c>
      <c r="E325" s="205" t="s">
        <v>520</v>
      </c>
      <c r="F325" s="206" t="s">
        <v>521</v>
      </c>
      <c r="G325" s="207" t="s">
        <v>142</v>
      </c>
      <c r="H325" s="208">
        <v>10.125</v>
      </c>
      <c r="I325" s="209"/>
      <c r="J325" s="210">
        <f>ROUND(I325*H325,2)</f>
        <v>0</v>
      </c>
      <c r="K325" s="206" t="s">
        <v>132</v>
      </c>
      <c r="L325" s="44"/>
      <c r="M325" s="211" t="s">
        <v>19</v>
      </c>
      <c r="N325" s="212" t="s">
        <v>45</v>
      </c>
      <c r="O325" s="84"/>
      <c r="P325" s="213">
        <f>O325*H325</f>
        <v>0</v>
      </c>
      <c r="Q325" s="213">
        <v>0.00016875000000000001</v>
      </c>
      <c r="R325" s="213">
        <f>Q325*H325</f>
        <v>0.00170859375</v>
      </c>
      <c r="S325" s="213">
        <v>0</v>
      </c>
      <c r="T325" s="214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15" t="s">
        <v>224</v>
      </c>
      <c r="AT325" s="215" t="s">
        <v>128</v>
      </c>
      <c r="AU325" s="215" t="s">
        <v>84</v>
      </c>
      <c r="AY325" s="17" t="s">
        <v>125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7" t="s">
        <v>82</v>
      </c>
      <c r="BK325" s="216">
        <f>ROUND(I325*H325,2)</f>
        <v>0</v>
      </c>
      <c r="BL325" s="17" t="s">
        <v>224</v>
      </c>
      <c r="BM325" s="215" t="s">
        <v>522</v>
      </c>
    </row>
    <row r="326" s="2" customFormat="1">
      <c r="A326" s="38"/>
      <c r="B326" s="39"/>
      <c r="C326" s="40"/>
      <c r="D326" s="217" t="s">
        <v>135</v>
      </c>
      <c r="E326" s="40"/>
      <c r="F326" s="218" t="s">
        <v>523</v>
      </c>
      <c r="G326" s="40"/>
      <c r="H326" s="40"/>
      <c r="I326" s="219"/>
      <c r="J326" s="40"/>
      <c r="K326" s="40"/>
      <c r="L326" s="44"/>
      <c r="M326" s="220"/>
      <c r="N326" s="221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135</v>
      </c>
      <c r="AU326" s="17" t="s">
        <v>84</v>
      </c>
    </row>
    <row r="327" s="13" customFormat="1">
      <c r="A327" s="13"/>
      <c r="B327" s="222"/>
      <c r="C327" s="223"/>
      <c r="D327" s="224" t="s">
        <v>137</v>
      </c>
      <c r="E327" s="225" t="s">
        <v>19</v>
      </c>
      <c r="F327" s="226" t="s">
        <v>517</v>
      </c>
      <c r="G327" s="223"/>
      <c r="H327" s="227">
        <v>8.0999999999999996</v>
      </c>
      <c r="I327" s="228"/>
      <c r="J327" s="223"/>
      <c r="K327" s="223"/>
      <c r="L327" s="229"/>
      <c r="M327" s="230"/>
      <c r="N327" s="231"/>
      <c r="O327" s="231"/>
      <c r="P327" s="231"/>
      <c r="Q327" s="231"/>
      <c r="R327" s="231"/>
      <c r="S327" s="231"/>
      <c r="T327" s="23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3" t="s">
        <v>137</v>
      </c>
      <c r="AU327" s="233" t="s">
        <v>84</v>
      </c>
      <c r="AV327" s="13" t="s">
        <v>84</v>
      </c>
      <c r="AW327" s="13" t="s">
        <v>35</v>
      </c>
      <c r="AX327" s="13" t="s">
        <v>74</v>
      </c>
      <c r="AY327" s="233" t="s">
        <v>125</v>
      </c>
    </row>
    <row r="328" s="13" customFormat="1">
      <c r="A328" s="13"/>
      <c r="B328" s="222"/>
      <c r="C328" s="223"/>
      <c r="D328" s="224" t="s">
        <v>137</v>
      </c>
      <c r="E328" s="225" t="s">
        <v>19</v>
      </c>
      <c r="F328" s="226" t="s">
        <v>518</v>
      </c>
      <c r="G328" s="223"/>
      <c r="H328" s="227">
        <v>10.125</v>
      </c>
      <c r="I328" s="228"/>
      <c r="J328" s="223"/>
      <c r="K328" s="223"/>
      <c r="L328" s="229"/>
      <c r="M328" s="230"/>
      <c r="N328" s="231"/>
      <c r="O328" s="231"/>
      <c r="P328" s="231"/>
      <c r="Q328" s="231"/>
      <c r="R328" s="231"/>
      <c r="S328" s="231"/>
      <c r="T328" s="23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3" t="s">
        <v>137</v>
      </c>
      <c r="AU328" s="233" t="s">
        <v>84</v>
      </c>
      <c r="AV328" s="13" t="s">
        <v>84</v>
      </c>
      <c r="AW328" s="13" t="s">
        <v>35</v>
      </c>
      <c r="AX328" s="13" t="s">
        <v>82</v>
      </c>
      <c r="AY328" s="233" t="s">
        <v>125</v>
      </c>
    </row>
    <row r="329" s="2" customFormat="1" ht="24.15" customHeight="1">
      <c r="A329" s="38"/>
      <c r="B329" s="39"/>
      <c r="C329" s="204" t="s">
        <v>524</v>
      </c>
      <c r="D329" s="204" t="s">
        <v>128</v>
      </c>
      <c r="E329" s="205" t="s">
        <v>525</v>
      </c>
      <c r="F329" s="206" t="s">
        <v>526</v>
      </c>
      <c r="G329" s="207" t="s">
        <v>142</v>
      </c>
      <c r="H329" s="208">
        <v>10.125</v>
      </c>
      <c r="I329" s="209"/>
      <c r="J329" s="210">
        <f>ROUND(I329*H329,2)</f>
        <v>0</v>
      </c>
      <c r="K329" s="206" t="s">
        <v>132</v>
      </c>
      <c r="L329" s="44"/>
      <c r="M329" s="211" t="s">
        <v>19</v>
      </c>
      <c r="N329" s="212" t="s">
        <v>45</v>
      </c>
      <c r="O329" s="84"/>
      <c r="P329" s="213">
        <f>O329*H329</f>
        <v>0</v>
      </c>
      <c r="Q329" s="213">
        <v>0.00012766000000000001</v>
      </c>
      <c r="R329" s="213">
        <f>Q329*H329</f>
        <v>0.0012925575000000001</v>
      </c>
      <c r="S329" s="213">
        <v>0</v>
      </c>
      <c r="T329" s="21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15" t="s">
        <v>224</v>
      </c>
      <c r="AT329" s="215" t="s">
        <v>128</v>
      </c>
      <c r="AU329" s="215" t="s">
        <v>84</v>
      </c>
      <c r="AY329" s="17" t="s">
        <v>125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7" t="s">
        <v>82</v>
      </c>
      <c r="BK329" s="216">
        <f>ROUND(I329*H329,2)</f>
        <v>0</v>
      </c>
      <c r="BL329" s="17" t="s">
        <v>224</v>
      </c>
      <c r="BM329" s="215" t="s">
        <v>527</v>
      </c>
    </row>
    <row r="330" s="2" customFormat="1">
      <c r="A330" s="38"/>
      <c r="B330" s="39"/>
      <c r="C330" s="40"/>
      <c r="D330" s="217" t="s">
        <v>135</v>
      </c>
      <c r="E330" s="40"/>
      <c r="F330" s="218" t="s">
        <v>528</v>
      </c>
      <c r="G330" s="40"/>
      <c r="H330" s="40"/>
      <c r="I330" s="219"/>
      <c r="J330" s="40"/>
      <c r="K330" s="40"/>
      <c r="L330" s="44"/>
      <c r="M330" s="220"/>
      <c r="N330" s="221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135</v>
      </c>
      <c r="AU330" s="17" t="s">
        <v>84</v>
      </c>
    </row>
    <row r="331" s="13" customFormat="1">
      <c r="A331" s="13"/>
      <c r="B331" s="222"/>
      <c r="C331" s="223"/>
      <c r="D331" s="224" t="s">
        <v>137</v>
      </c>
      <c r="E331" s="225" t="s">
        <v>19</v>
      </c>
      <c r="F331" s="226" t="s">
        <v>517</v>
      </c>
      <c r="G331" s="223"/>
      <c r="H331" s="227">
        <v>8.0999999999999996</v>
      </c>
      <c r="I331" s="228"/>
      <c r="J331" s="223"/>
      <c r="K331" s="223"/>
      <c r="L331" s="229"/>
      <c r="M331" s="230"/>
      <c r="N331" s="231"/>
      <c r="O331" s="231"/>
      <c r="P331" s="231"/>
      <c r="Q331" s="231"/>
      <c r="R331" s="231"/>
      <c r="S331" s="231"/>
      <c r="T331" s="23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3" t="s">
        <v>137</v>
      </c>
      <c r="AU331" s="233" t="s">
        <v>84</v>
      </c>
      <c r="AV331" s="13" t="s">
        <v>84</v>
      </c>
      <c r="AW331" s="13" t="s">
        <v>35</v>
      </c>
      <c r="AX331" s="13" t="s">
        <v>74</v>
      </c>
      <c r="AY331" s="233" t="s">
        <v>125</v>
      </c>
    </row>
    <row r="332" s="13" customFormat="1">
      <c r="A332" s="13"/>
      <c r="B332" s="222"/>
      <c r="C332" s="223"/>
      <c r="D332" s="224" t="s">
        <v>137</v>
      </c>
      <c r="E332" s="225" t="s">
        <v>19</v>
      </c>
      <c r="F332" s="226" t="s">
        <v>518</v>
      </c>
      <c r="G332" s="223"/>
      <c r="H332" s="227">
        <v>10.125</v>
      </c>
      <c r="I332" s="228"/>
      <c r="J332" s="223"/>
      <c r="K332" s="223"/>
      <c r="L332" s="229"/>
      <c r="M332" s="230"/>
      <c r="N332" s="231"/>
      <c r="O332" s="231"/>
      <c r="P332" s="231"/>
      <c r="Q332" s="231"/>
      <c r="R332" s="231"/>
      <c r="S332" s="231"/>
      <c r="T332" s="23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3" t="s">
        <v>137</v>
      </c>
      <c r="AU332" s="233" t="s">
        <v>84</v>
      </c>
      <c r="AV332" s="13" t="s">
        <v>84</v>
      </c>
      <c r="AW332" s="13" t="s">
        <v>35</v>
      </c>
      <c r="AX332" s="13" t="s">
        <v>82</v>
      </c>
      <c r="AY332" s="233" t="s">
        <v>125</v>
      </c>
    </row>
    <row r="333" s="2" customFormat="1" ht="24.15" customHeight="1">
      <c r="A333" s="38"/>
      <c r="B333" s="39"/>
      <c r="C333" s="204" t="s">
        <v>529</v>
      </c>
      <c r="D333" s="204" t="s">
        <v>128</v>
      </c>
      <c r="E333" s="205" t="s">
        <v>530</v>
      </c>
      <c r="F333" s="206" t="s">
        <v>531</v>
      </c>
      <c r="G333" s="207" t="s">
        <v>142</v>
      </c>
      <c r="H333" s="208">
        <v>10.125</v>
      </c>
      <c r="I333" s="209"/>
      <c r="J333" s="210">
        <f>ROUND(I333*H333,2)</f>
        <v>0</v>
      </c>
      <c r="K333" s="206" t="s">
        <v>132</v>
      </c>
      <c r="L333" s="44"/>
      <c r="M333" s="211" t="s">
        <v>19</v>
      </c>
      <c r="N333" s="212" t="s">
        <v>45</v>
      </c>
      <c r="O333" s="84"/>
      <c r="P333" s="213">
        <f>O333*H333</f>
        <v>0</v>
      </c>
      <c r="Q333" s="213">
        <v>0.0002875</v>
      </c>
      <c r="R333" s="213">
        <f>Q333*H333</f>
        <v>0.0029109374999999999</v>
      </c>
      <c r="S333" s="213">
        <v>0</v>
      </c>
      <c r="T333" s="21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5" t="s">
        <v>224</v>
      </c>
      <c r="AT333" s="215" t="s">
        <v>128</v>
      </c>
      <c r="AU333" s="215" t="s">
        <v>84</v>
      </c>
      <c r="AY333" s="17" t="s">
        <v>125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7" t="s">
        <v>82</v>
      </c>
      <c r="BK333" s="216">
        <f>ROUND(I333*H333,2)</f>
        <v>0</v>
      </c>
      <c r="BL333" s="17" t="s">
        <v>224</v>
      </c>
      <c r="BM333" s="215" t="s">
        <v>532</v>
      </c>
    </row>
    <row r="334" s="2" customFormat="1">
      <c r="A334" s="38"/>
      <c r="B334" s="39"/>
      <c r="C334" s="40"/>
      <c r="D334" s="217" t="s">
        <v>135</v>
      </c>
      <c r="E334" s="40"/>
      <c r="F334" s="218" t="s">
        <v>533</v>
      </c>
      <c r="G334" s="40"/>
      <c r="H334" s="40"/>
      <c r="I334" s="219"/>
      <c r="J334" s="40"/>
      <c r="K334" s="40"/>
      <c r="L334" s="44"/>
      <c r="M334" s="220"/>
      <c r="N334" s="221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135</v>
      </c>
      <c r="AU334" s="17" t="s">
        <v>84</v>
      </c>
    </row>
    <row r="335" s="13" customFormat="1">
      <c r="A335" s="13"/>
      <c r="B335" s="222"/>
      <c r="C335" s="223"/>
      <c r="D335" s="224" t="s">
        <v>137</v>
      </c>
      <c r="E335" s="225" t="s">
        <v>19</v>
      </c>
      <c r="F335" s="226" t="s">
        <v>517</v>
      </c>
      <c r="G335" s="223"/>
      <c r="H335" s="227">
        <v>8.0999999999999996</v>
      </c>
      <c r="I335" s="228"/>
      <c r="J335" s="223"/>
      <c r="K335" s="223"/>
      <c r="L335" s="229"/>
      <c r="M335" s="230"/>
      <c r="N335" s="231"/>
      <c r="O335" s="231"/>
      <c r="P335" s="231"/>
      <c r="Q335" s="231"/>
      <c r="R335" s="231"/>
      <c r="S335" s="231"/>
      <c r="T335" s="23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3" t="s">
        <v>137</v>
      </c>
      <c r="AU335" s="233" t="s">
        <v>84</v>
      </c>
      <c r="AV335" s="13" t="s">
        <v>84</v>
      </c>
      <c r="AW335" s="13" t="s">
        <v>35</v>
      </c>
      <c r="AX335" s="13" t="s">
        <v>74</v>
      </c>
      <c r="AY335" s="233" t="s">
        <v>125</v>
      </c>
    </row>
    <row r="336" s="13" customFormat="1">
      <c r="A336" s="13"/>
      <c r="B336" s="222"/>
      <c r="C336" s="223"/>
      <c r="D336" s="224" t="s">
        <v>137</v>
      </c>
      <c r="E336" s="225" t="s">
        <v>19</v>
      </c>
      <c r="F336" s="226" t="s">
        <v>518</v>
      </c>
      <c r="G336" s="223"/>
      <c r="H336" s="227">
        <v>10.125</v>
      </c>
      <c r="I336" s="228"/>
      <c r="J336" s="223"/>
      <c r="K336" s="223"/>
      <c r="L336" s="229"/>
      <c r="M336" s="230"/>
      <c r="N336" s="231"/>
      <c r="O336" s="231"/>
      <c r="P336" s="231"/>
      <c r="Q336" s="231"/>
      <c r="R336" s="231"/>
      <c r="S336" s="231"/>
      <c r="T336" s="23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3" t="s">
        <v>137</v>
      </c>
      <c r="AU336" s="233" t="s">
        <v>84</v>
      </c>
      <c r="AV336" s="13" t="s">
        <v>84</v>
      </c>
      <c r="AW336" s="13" t="s">
        <v>35</v>
      </c>
      <c r="AX336" s="13" t="s">
        <v>82</v>
      </c>
      <c r="AY336" s="233" t="s">
        <v>125</v>
      </c>
    </row>
    <row r="337" s="2" customFormat="1" ht="37.8" customHeight="1">
      <c r="A337" s="38"/>
      <c r="B337" s="39"/>
      <c r="C337" s="204" t="s">
        <v>534</v>
      </c>
      <c r="D337" s="204" t="s">
        <v>128</v>
      </c>
      <c r="E337" s="205" t="s">
        <v>535</v>
      </c>
      <c r="F337" s="206" t="s">
        <v>536</v>
      </c>
      <c r="G337" s="207" t="s">
        <v>142</v>
      </c>
      <c r="H337" s="208">
        <v>10.125</v>
      </c>
      <c r="I337" s="209"/>
      <c r="J337" s="210">
        <f>ROUND(I337*H337,2)</f>
        <v>0</v>
      </c>
      <c r="K337" s="206" t="s">
        <v>132</v>
      </c>
      <c r="L337" s="44"/>
      <c r="M337" s="211" t="s">
        <v>19</v>
      </c>
      <c r="N337" s="212" t="s">
        <v>45</v>
      </c>
      <c r="O337" s="84"/>
      <c r="P337" s="213">
        <f>O337*H337</f>
        <v>0</v>
      </c>
      <c r="Q337" s="213">
        <v>0.00032283399999999998</v>
      </c>
      <c r="R337" s="213">
        <f>Q337*H337</f>
        <v>0.0032686942499999998</v>
      </c>
      <c r="S337" s="213">
        <v>0</v>
      </c>
      <c r="T337" s="214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15" t="s">
        <v>224</v>
      </c>
      <c r="AT337" s="215" t="s">
        <v>128</v>
      </c>
      <c r="AU337" s="215" t="s">
        <v>84</v>
      </c>
      <c r="AY337" s="17" t="s">
        <v>125</v>
      </c>
      <c r="BE337" s="216">
        <f>IF(N337="základní",J337,0)</f>
        <v>0</v>
      </c>
      <c r="BF337" s="216">
        <f>IF(N337="snížená",J337,0)</f>
        <v>0</v>
      </c>
      <c r="BG337" s="216">
        <f>IF(N337="zákl. přenesená",J337,0)</f>
        <v>0</v>
      </c>
      <c r="BH337" s="216">
        <f>IF(N337="sníž. přenesená",J337,0)</f>
        <v>0</v>
      </c>
      <c r="BI337" s="216">
        <f>IF(N337="nulová",J337,0)</f>
        <v>0</v>
      </c>
      <c r="BJ337" s="17" t="s">
        <v>82</v>
      </c>
      <c r="BK337" s="216">
        <f>ROUND(I337*H337,2)</f>
        <v>0</v>
      </c>
      <c r="BL337" s="17" t="s">
        <v>224</v>
      </c>
      <c r="BM337" s="215" t="s">
        <v>537</v>
      </c>
    </row>
    <row r="338" s="2" customFormat="1">
      <c r="A338" s="38"/>
      <c r="B338" s="39"/>
      <c r="C338" s="40"/>
      <c r="D338" s="217" t="s">
        <v>135</v>
      </c>
      <c r="E338" s="40"/>
      <c r="F338" s="218" t="s">
        <v>538</v>
      </c>
      <c r="G338" s="40"/>
      <c r="H338" s="40"/>
      <c r="I338" s="219"/>
      <c r="J338" s="40"/>
      <c r="K338" s="40"/>
      <c r="L338" s="44"/>
      <c r="M338" s="220"/>
      <c r="N338" s="221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135</v>
      </c>
      <c r="AU338" s="17" t="s">
        <v>84</v>
      </c>
    </row>
    <row r="339" s="13" customFormat="1">
      <c r="A339" s="13"/>
      <c r="B339" s="222"/>
      <c r="C339" s="223"/>
      <c r="D339" s="224" t="s">
        <v>137</v>
      </c>
      <c r="E339" s="225" t="s">
        <v>19</v>
      </c>
      <c r="F339" s="226" t="s">
        <v>517</v>
      </c>
      <c r="G339" s="223"/>
      <c r="H339" s="227">
        <v>8.0999999999999996</v>
      </c>
      <c r="I339" s="228"/>
      <c r="J339" s="223"/>
      <c r="K339" s="223"/>
      <c r="L339" s="229"/>
      <c r="M339" s="230"/>
      <c r="N339" s="231"/>
      <c r="O339" s="231"/>
      <c r="P339" s="231"/>
      <c r="Q339" s="231"/>
      <c r="R339" s="231"/>
      <c r="S339" s="231"/>
      <c r="T339" s="23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3" t="s">
        <v>137</v>
      </c>
      <c r="AU339" s="233" t="s">
        <v>84</v>
      </c>
      <c r="AV339" s="13" t="s">
        <v>84</v>
      </c>
      <c r="AW339" s="13" t="s">
        <v>35</v>
      </c>
      <c r="AX339" s="13" t="s">
        <v>74</v>
      </c>
      <c r="AY339" s="233" t="s">
        <v>125</v>
      </c>
    </row>
    <row r="340" s="13" customFormat="1">
      <c r="A340" s="13"/>
      <c r="B340" s="222"/>
      <c r="C340" s="223"/>
      <c r="D340" s="224" t="s">
        <v>137</v>
      </c>
      <c r="E340" s="225" t="s">
        <v>19</v>
      </c>
      <c r="F340" s="226" t="s">
        <v>518</v>
      </c>
      <c r="G340" s="223"/>
      <c r="H340" s="227">
        <v>10.125</v>
      </c>
      <c r="I340" s="228"/>
      <c r="J340" s="223"/>
      <c r="K340" s="223"/>
      <c r="L340" s="229"/>
      <c r="M340" s="230"/>
      <c r="N340" s="231"/>
      <c r="O340" s="231"/>
      <c r="P340" s="231"/>
      <c r="Q340" s="231"/>
      <c r="R340" s="231"/>
      <c r="S340" s="231"/>
      <c r="T340" s="23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3" t="s">
        <v>137</v>
      </c>
      <c r="AU340" s="233" t="s">
        <v>84</v>
      </c>
      <c r="AV340" s="13" t="s">
        <v>84</v>
      </c>
      <c r="AW340" s="13" t="s">
        <v>35</v>
      </c>
      <c r="AX340" s="13" t="s">
        <v>82</v>
      </c>
      <c r="AY340" s="233" t="s">
        <v>125</v>
      </c>
    </row>
    <row r="341" s="2" customFormat="1" ht="24.15" customHeight="1">
      <c r="A341" s="38"/>
      <c r="B341" s="39"/>
      <c r="C341" s="204" t="s">
        <v>539</v>
      </c>
      <c r="D341" s="204" t="s">
        <v>128</v>
      </c>
      <c r="E341" s="205" t="s">
        <v>540</v>
      </c>
      <c r="F341" s="206" t="s">
        <v>541</v>
      </c>
      <c r="G341" s="207" t="s">
        <v>142</v>
      </c>
      <c r="H341" s="208">
        <v>39.560000000000002</v>
      </c>
      <c r="I341" s="209"/>
      <c r="J341" s="210">
        <f>ROUND(I341*H341,2)</f>
        <v>0</v>
      </c>
      <c r="K341" s="206" t="s">
        <v>132</v>
      </c>
      <c r="L341" s="44"/>
      <c r="M341" s="211" t="s">
        <v>19</v>
      </c>
      <c r="N341" s="212" t="s">
        <v>45</v>
      </c>
      <c r="O341" s="84"/>
      <c r="P341" s="213">
        <f>O341*H341</f>
        <v>0</v>
      </c>
      <c r="Q341" s="213">
        <v>0.000109232</v>
      </c>
      <c r="R341" s="213">
        <f>Q341*H341</f>
        <v>0.0043212179200000003</v>
      </c>
      <c r="S341" s="213">
        <v>0</v>
      </c>
      <c r="T341" s="214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15" t="s">
        <v>224</v>
      </c>
      <c r="AT341" s="215" t="s">
        <v>128</v>
      </c>
      <c r="AU341" s="215" t="s">
        <v>84</v>
      </c>
      <c r="AY341" s="17" t="s">
        <v>125</v>
      </c>
      <c r="BE341" s="216">
        <f>IF(N341="základní",J341,0)</f>
        <v>0</v>
      </c>
      <c r="BF341" s="216">
        <f>IF(N341="snížená",J341,0)</f>
        <v>0</v>
      </c>
      <c r="BG341" s="216">
        <f>IF(N341="zákl. přenesená",J341,0)</f>
        <v>0</v>
      </c>
      <c r="BH341" s="216">
        <f>IF(N341="sníž. přenesená",J341,0)</f>
        <v>0</v>
      </c>
      <c r="BI341" s="216">
        <f>IF(N341="nulová",J341,0)</f>
        <v>0</v>
      </c>
      <c r="BJ341" s="17" t="s">
        <v>82</v>
      </c>
      <c r="BK341" s="216">
        <f>ROUND(I341*H341,2)</f>
        <v>0</v>
      </c>
      <c r="BL341" s="17" t="s">
        <v>224</v>
      </c>
      <c r="BM341" s="215" t="s">
        <v>542</v>
      </c>
    </row>
    <row r="342" s="2" customFormat="1">
      <c r="A342" s="38"/>
      <c r="B342" s="39"/>
      <c r="C342" s="40"/>
      <c r="D342" s="217" t="s">
        <v>135</v>
      </c>
      <c r="E342" s="40"/>
      <c r="F342" s="218" t="s">
        <v>543</v>
      </c>
      <c r="G342" s="40"/>
      <c r="H342" s="40"/>
      <c r="I342" s="219"/>
      <c r="J342" s="40"/>
      <c r="K342" s="40"/>
      <c r="L342" s="44"/>
      <c r="M342" s="220"/>
      <c r="N342" s="221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135</v>
      </c>
      <c r="AU342" s="17" t="s">
        <v>84</v>
      </c>
    </row>
    <row r="343" s="13" customFormat="1">
      <c r="A343" s="13"/>
      <c r="B343" s="222"/>
      <c r="C343" s="223"/>
      <c r="D343" s="224" t="s">
        <v>137</v>
      </c>
      <c r="E343" s="225" t="s">
        <v>19</v>
      </c>
      <c r="F343" s="226" t="s">
        <v>544</v>
      </c>
      <c r="G343" s="223"/>
      <c r="H343" s="227">
        <v>34.560000000000002</v>
      </c>
      <c r="I343" s="228"/>
      <c r="J343" s="223"/>
      <c r="K343" s="223"/>
      <c r="L343" s="229"/>
      <c r="M343" s="230"/>
      <c r="N343" s="231"/>
      <c r="O343" s="231"/>
      <c r="P343" s="231"/>
      <c r="Q343" s="231"/>
      <c r="R343" s="231"/>
      <c r="S343" s="231"/>
      <c r="T343" s="23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3" t="s">
        <v>137</v>
      </c>
      <c r="AU343" s="233" t="s">
        <v>84</v>
      </c>
      <c r="AV343" s="13" t="s">
        <v>84</v>
      </c>
      <c r="AW343" s="13" t="s">
        <v>35</v>
      </c>
      <c r="AX343" s="13" t="s">
        <v>74</v>
      </c>
      <c r="AY343" s="233" t="s">
        <v>125</v>
      </c>
    </row>
    <row r="344" s="13" customFormat="1">
      <c r="A344" s="13"/>
      <c r="B344" s="222"/>
      <c r="C344" s="223"/>
      <c r="D344" s="224" t="s">
        <v>137</v>
      </c>
      <c r="E344" s="225" t="s">
        <v>19</v>
      </c>
      <c r="F344" s="226" t="s">
        <v>545</v>
      </c>
      <c r="G344" s="223"/>
      <c r="H344" s="227">
        <v>5</v>
      </c>
      <c r="I344" s="228"/>
      <c r="J344" s="223"/>
      <c r="K344" s="223"/>
      <c r="L344" s="229"/>
      <c r="M344" s="230"/>
      <c r="N344" s="231"/>
      <c r="O344" s="231"/>
      <c r="P344" s="231"/>
      <c r="Q344" s="231"/>
      <c r="R344" s="231"/>
      <c r="S344" s="231"/>
      <c r="T344" s="23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3" t="s">
        <v>137</v>
      </c>
      <c r="AU344" s="233" t="s">
        <v>84</v>
      </c>
      <c r="AV344" s="13" t="s">
        <v>84</v>
      </c>
      <c r="AW344" s="13" t="s">
        <v>35</v>
      </c>
      <c r="AX344" s="13" t="s">
        <v>74</v>
      </c>
      <c r="AY344" s="233" t="s">
        <v>125</v>
      </c>
    </row>
    <row r="345" s="14" customFormat="1">
      <c r="A345" s="14"/>
      <c r="B345" s="234"/>
      <c r="C345" s="235"/>
      <c r="D345" s="224" t="s">
        <v>137</v>
      </c>
      <c r="E345" s="236" t="s">
        <v>19</v>
      </c>
      <c r="F345" s="237" t="s">
        <v>139</v>
      </c>
      <c r="G345" s="235"/>
      <c r="H345" s="238">
        <v>39.560000000000002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4" t="s">
        <v>137</v>
      </c>
      <c r="AU345" s="244" t="s">
        <v>84</v>
      </c>
      <c r="AV345" s="14" t="s">
        <v>133</v>
      </c>
      <c r="AW345" s="14" t="s">
        <v>35</v>
      </c>
      <c r="AX345" s="14" t="s">
        <v>82</v>
      </c>
      <c r="AY345" s="244" t="s">
        <v>125</v>
      </c>
    </row>
    <row r="346" s="2" customFormat="1" ht="24.15" customHeight="1">
      <c r="A346" s="38"/>
      <c r="B346" s="39"/>
      <c r="C346" s="204" t="s">
        <v>546</v>
      </c>
      <c r="D346" s="204" t="s">
        <v>128</v>
      </c>
      <c r="E346" s="205" t="s">
        <v>547</v>
      </c>
      <c r="F346" s="206" t="s">
        <v>548</v>
      </c>
      <c r="G346" s="207" t="s">
        <v>142</v>
      </c>
      <c r="H346" s="208">
        <v>83.120000000000005</v>
      </c>
      <c r="I346" s="209"/>
      <c r="J346" s="210">
        <f>ROUND(I346*H346,2)</f>
        <v>0</v>
      </c>
      <c r="K346" s="206" t="s">
        <v>132</v>
      </c>
      <c r="L346" s="44"/>
      <c r="M346" s="211" t="s">
        <v>19</v>
      </c>
      <c r="N346" s="212" t="s">
        <v>45</v>
      </c>
      <c r="O346" s="84"/>
      <c r="P346" s="213">
        <f>O346*H346</f>
        <v>0</v>
      </c>
      <c r="Q346" s="213">
        <v>0.000135</v>
      </c>
      <c r="R346" s="213">
        <f>Q346*H346</f>
        <v>0.011221200000000001</v>
      </c>
      <c r="S346" s="213">
        <v>0</v>
      </c>
      <c r="T346" s="214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15" t="s">
        <v>224</v>
      </c>
      <c r="AT346" s="215" t="s">
        <v>128</v>
      </c>
      <c r="AU346" s="215" t="s">
        <v>84</v>
      </c>
      <c r="AY346" s="17" t="s">
        <v>125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17" t="s">
        <v>82</v>
      </c>
      <c r="BK346" s="216">
        <f>ROUND(I346*H346,2)</f>
        <v>0</v>
      </c>
      <c r="BL346" s="17" t="s">
        <v>224</v>
      </c>
      <c r="BM346" s="215" t="s">
        <v>549</v>
      </c>
    </row>
    <row r="347" s="2" customFormat="1">
      <c r="A347" s="38"/>
      <c r="B347" s="39"/>
      <c r="C347" s="40"/>
      <c r="D347" s="217" t="s">
        <v>135</v>
      </c>
      <c r="E347" s="40"/>
      <c r="F347" s="218" t="s">
        <v>550</v>
      </c>
      <c r="G347" s="40"/>
      <c r="H347" s="40"/>
      <c r="I347" s="219"/>
      <c r="J347" s="40"/>
      <c r="K347" s="40"/>
      <c r="L347" s="44"/>
      <c r="M347" s="220"/>
      <c r="N347" s="221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135</v>
      </c>
      <c r="AU347" s="17" t="s">
        <v>84</v>
      </c>
    </row>
    <row r="348" s="13" customFormat="1">
      <c r="A348" s="13"/>
      <c r="B348" s="222"/>
      <c r="C348" s="223"/>
      <c r="D348" s="224" t="s">
        <v>137</v>
      </c>
      <c r="E348" s="225" t="s">
        <v>19</v>
      </c>
      <c r="F348" s="226" t="s">
        <v>551</v>
      </c>
      <c r="G348" s="223"/>
      <c r="H348" s="227">
        <v>69.120000000000005</v>
      </c>
      <c r="I348" s="228"/>
      <c r="J348" s="223"/>
      <c r="K348" s="223"/>
      <c r="L348" s="229"/>
      <c r="M348" s="230"/>
      <c r="N348" s="231"/>
      <c r="O348" s="231"/>
      <c r="P348" s="231"/>
      <c r="Q348" s="231"/>
      <c r="R348" s="231"/>
      <c r="S348" s="231"/>
      <c r="T348" s="23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3" t="s">
        <v>137</v>
      </c>
      <c r="AU348" s="233" t="s">
        <v>84</v>
      </c>
      <c r="AV348" s="13" t="s">
        <v>84</v>
      </c>
      <c r="AW348" s="13" t="s">
        <v>35</v>
      </c>
      <c r="AX348" s="13" t="s">
        <v>74</v>
      </c>
      <c r="AY348" s="233" t="s">
        <v>125</v>
      </c>
    </row>
    <row r="349" s="13" customFormat="1">
      <c r="A349" s="13"/>
      <c r="B349" s="222"/>
      <c r="C349" s="223"/>
      <c r="D349" s="224" t="s">
        <v>137</v>
      </c>
      <c r="E349" s="225" t="s">
        <v>19</v>
      </c>
      <c r="F349" s="226" t="s">
        <v>552</v>
      </c>
      <c r="G349" s="223"/>
      <c r="H349" s="227">
        <v>10</v>
      </c>
      <c r="I349" s="228"/>
      <c r="J349" s="223"/>
      <c r="K349" s="223"/>
      <c r="L349" s="229"/>
      <c r="M349" s="230"/>
      <c r="N349" s="231"/>
      <c r="O349" s="231"/>
      <c r="P349" s="231"/>
      <c r="Q349" s="231"/>
      <c r="R349" s="231"/>
      <c r="S349" s="231"/>
      <c r="T349" s="23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3" t="s">
        <v>137</v>
      </c>
      <c r="AU349" s="233" t="s">
        <v>84</v>
      </c>
      <c r="AV349" s="13" t="s">
        <v>84</v>
      </c>
      <c r="AW349" s="13" t="s">
        <v>35</v>
      </c>
      <c r="AX349" s="13" t="s">
        <v>74</v>
      </c>
      <c r="AY349" s="233" t="s">
        <v>125</v>
      </c>
    </row>
    <row r="350" s="13" customFormat="1">
      <c r="A350" s="13"/>
      <c r="B350" s="222"/>
      <c r="C350" s="223"/>
      <c r="D350" s="224" t="s">
        <v>137</v>
      </c>
      <c r="E350" s="225" t="s">
        <v>19</v>
      </c>
      <c r="F350" s="226" t="s">
        <v>553</v>
      </c>
      <c r="G350" s="223"/>
      <c r="H350" s="227">
        <v>4</v>
      </c>
      <c r="I350" s="228"/>
      <c r="J350" s="223"/>
      <c r="K350" s="223"/>
      <c r="L350" s="229"/>
      <c r="M350" s="230"/>
      <c r="N350" s="231"/>
      <c r="O350" s="231"/>
      <c r="P350" s="231"/>
      <c r="Q350" s="231"/>
      <c r="R350" s="231"/>
      <c r="S350" s="231"/>
      <c r="T350" s="23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3" t="s">
        <v>137</v>
      </c>
      <c r="AU350" s="233" t="s">
        <v>84</v>
      </c>
      <c r="AV350" s="13" t="s">
        <v>84</v>
      </c>
      <c r="AW350" s="13" t="s">
        <v>35</v>
      </c>
      <c r="AX350" s="13" t="s">
        <v>74</v>
      </c>
      <c r="AY350" s="233" t="s">
        <v>125</v>
      </c>
    </row>
    <row r="351" s="14" customFormat="1">
      <c r="A351" s="14"/>
      <c r="B351" s="234"/>
      <c r="C351" s="235"/>
      <c r="D351" s="224" t="s">
        <v>137</v>
      </c>
      <c r="E351" s="236" t="s">
        <v>19</v>
      </c>
      <c r="F351" s="237" t="s">
        <v>139</v>
      </c>
      <c r="G351" s="235"/>
      <c r="H351" s="238">
        <v>83.120000000000005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4" t="s">
        <v>137</v>
      </c>
      <c r="AU351" s="244" t="s">
        <v>84</v>
      </c>
      <c r="AV351" s="14" t="s">
        <v>133</v>
      </c>
      <c r="AW351" s="14" t="s">
        <v>35</v>
      </c>
      <c r="AX351" s="14" t="s">
        <v>82</v>
      </c>
      <c r="AY351" s="244" t="s">
        <v>125</v>
      </c>
    </row>
    <row r="352" s="2" customFormat="1" ht="24.15" customHeight="1">
      <c r="A352" s="38"/>
      <c r="B352" s="39"/>
      <c r="C352" s="204" t="s">
        <v>554</v>
      </c>
      <c r="D352" s="204" t="s">
        <v>128</v>
      </c>
      <c r="E352" s="205" t="s">
        <v>555</v>
      </c>
      <c r="F352" s="206" t="s">
        <v>556</v>
      </c>
      <c r="G352" s="207" t="s">
        <v>142</v>
      </c>
      <c r="H352" s="208">
        <v>83.120000000000005</v>
      </c>
      <c r="I352" s="209"/>
      <c r="J352" s="210">
        <f>ROUND(I352*H352,2)</f>
        <v>0</v>
      </c>
      <c r="K352" s="206" t="s">
        <v>132</v>
      </c>
      <c r="L352" s="44"/>
      <c r="M352" s="211" t="s">
        <v>19</v>
      </c>
      <c r="N352" s="212" t="s">
        <v>45</v>
      </c>
      <c r="O352" s="84"/>
      <c r="P352" s="213">
        <f>O352*H352</f>
        <v>0</v>
      </c>
      <c r="Q352" s="213">
        <v>0.000135</v>
      </c>
      <c r="R352" s="213">
        <f>Q352*H352</f>
        <v>0.011221200000000001</v>
      </c>
      <c r="S352" s="213">
        <v>0</v>
      </c>
      <c r="T352" s="21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5" t="s">
        <v>224</v>
      </c>
      <c r="AT352" s="215" t="s">
        <v>128</v>
      </c>
      <c r="AU352" s="215" t="s">
        <v>84</v>
      </c>
      <c r="AY352" s="17" t="s">
        <v>125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7" t="s">
        <v>82</v>
      </c>
      <c r="BK352" s="216">
        <f>ROUND(I352*H352,2)</f>
        <v>0</v>
      </c>
      <c r="BL352" s="17" t="s">
        <v>224</v>
      </c>
      <c r="BM352" s="215" t="s">
        <v>557</v>
      </c>
    </row>
    <row r="353" s="2" customFormat="1">
      <c r="A353" s="38"/>
      <c r="B353" s="39"/>
      <c r="C353" s="40"/>
      <c r="D353" s="217" t="s">
        <v>135</v>
      </c>
      <c r="E353" s="40"/>
      <c r="F353" s="218" t="s">
        <v>558</v>
      </c>
      <c r="G353" s="40"/>
      <c r="H353" s="40"/>
      <c r="I353" s="219"/>
      <c r="J353" s="40"/>
      <c r="K353" s="40"/>
      <c r="L353" s="44"/>
      <c r="M353" s="220"/>
      <c r="N353" s="221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135</v>
      </c>
      <c r="AU353" s="17" t="s">
        <v>84</v>
      </c>
    </row>
    <row r="354" s="13" customFormat="1">
      <c r="A354" s="13"/>
      <c r="B354" s="222"/>
      <c r="C354" s="223"/>
      <c r="D354" s="224" t="s">
        <v>137</v>
      </c>
      <c r="E354" s="225" t="s">
        <v>19</v>
      </c>
      <c r="F354" s="226" t="s">
        <v>551</v>
      </c>
      <c r="G354" s="223"/>
      <c r="H354" s="227">
        <v>69.120000000000005</v>
      </c>
      <c r="I354" s="228"/>
      <c r="J354" s="223"/>
      <c r="K354" s="223"/>
      <c r="L354" s="229"/>
      <c r="M354" s="230"/>
      <c r="N354" s="231"/>
      <c r="O354" s="231"/>
      <c r="P354" s="231"/>
      <c r="Q354" s="231"/>
      <c r="R354" s="231"/>
      <c r="S354" s="231"/>
      <c r="T354" s="23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3" t="s">
        <v>137</v>
      </c>
      <c r="AU354" s="233" t="s">
        <v>84</v>
      </c>
      <c r="AV354" s="13" t="s">
        <v>84</v>
      </c>
      <c r="AW354" s="13" t="s">
        <v>35</v>
      </c>
      <c r="AX354" s="13" t="s">
        <v>74</v>
      </c>
      <c r="AY354" s="233" t="s">
        <v>125</v>
      </c>
    </row>
    <row r="355" s="13" customFormat="1">
      <c r="A355" s="13"/>
      <c r="B355" s="222"/>
      <c r="C355" s="223"/>
      <c r="D355" s="224" t="s">
        <v>137</v>
      </c>
      <c r="E355" s="225" t="s">
        <v>19</v>
      </c>
      <c r="F355" s="226" t="s">
        <v>552</v>
      </c>
      <c r="G355" s="223"/>
      <c r="H355" s="227">
        <v>10</v>
      </c>
      <c r="I355" s="228"/>
      <c r="J355" s="223"/>
      <c r="K355" s="223"/>
      <c r="L355" s="229"/>
      <c r="M355" s="230"/>
      <c r="N355" s="231"/>
      <c r="O355" s="231"/>
      <c r="P355" s="231"/>
      <c r="Q355" s="231"/>
      <c r="R355" s="231"/>
      <c r="S355" s="231"/>
      <c r="T355" s="23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3" t="s">
        <v>137</v>
      </c>
      <c r="AU355" s="233" t="s">
        <v>84</v>
      </c>
      <c r="AV355" s="13" t="s">
        <v>84</v>
      </c>
      <c r="AW355" s="13" t="s">
        <v>35</v>
      </c>
      <c r="AX355" s="13" t="s">
        <v>74</v>
      </c>
      <c r="AY355" s="233" t="s">
        <v>125</v>
      </c>
    </row>
    <row r="356" s="13" customFormat="1">
      <c r="A356" s="13"/>
      <c r="B356" s="222"/>
      <c r="C356" s="223"/>
      <c r="D356" s="224" t="s">
        <v>137</v>
      </c>
      <c r="E356" s="225" t="s">
        <v>19</v>
      </c>
      <c r="F356" s="226" t="s">
        <v>553</v>
      </c>
      <c r="G356" s="223"/>
      <c r="H356" s="227">
        <v>4</v>
      </c>
      <c r="I356" s="228"/>
      <c r="J356" s="223"/>
      <c r="K356" s="223"/>
      <c r="L356" s="229"/>
      <c r="M356" s="230"/>
      <c r="N356" s="231"/>
      <c r="O356" s="231"/>
      <c r="P356" s="231"/>
      <c r="Q356" s="231"/>
      <c r="R356" s="231"/>
      <c r="S356" s="231"/>
      <c r="T356" s="23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3" t="s">
        <v>137</v>
      </c>
      <c r="AU356" s="233" t="s">
        <v>84</v>
      </c>
      <c r="AV356" s="13" t="s">
        <v>84</v>
      </c>
      <c r="AW356" s="13" t="s">
        <v>35</v>
      </c>
      <c r="AX356" s="13" t="s">
        <v>74</v>
      </c>
      <c r="AY356" s="233" t="s">
        <v>125</v>
      </c>
    </row>
    <row r="357" s="14" customFormat="1">
      <c r="A357" s="14"/>
      <c r="B357" s="234"/>
      <c r="C357" s="235"/>
      <c r="D357" s="224" t="s">
        <v>137</v>
      </c>
      <c r="E357" s="236" t="s">
        <v>19</v>
      </c>
      <c r="F357" s="237" t="s">
        <v>139</v>
      </c>
      <c r="G357" s="235"/>
      <c r="H357" s="238">
        <v>83.120000000000005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4" t="s">
        <v>137</v>
      </c>
      <c r="AU357" s="244" t="s">
        <v>84</v>
      </c>
      <c r="AV357" s="14" t="s">
        <v>133</v>
      </c>
      <c r="AW357" s="14" t="s">
        <v>35</v>
      </c>
      <c r="AX357" s="14" t="s">
        <v>82</v>
      </c>
      <c r="AY357" s="244" t="s">
        <v>125</v>
      </c>
    </row>
    <row r="358" s="2" customFormat="1" ht="24.15" customHeight="1">
      <c r="A358" s="38"/>
      <c r="B358" s="39"/>
      <c r="C358" s="204" t="s">
        <v>559</v>
      </c>
      <c r="D358" s="204" t="s">
        <v>128</v>
      </c>
      <c r="E358" s="205" t="s">
        <v>560</v>
      </c>
      <c r="F358" s="206" t="s">
        <v>561</v>
      </c>
      <c r="G358" s="207" t="s">
        <v>142</v>
      </c>
      <c r="H358" s="208">
        <v>45.5</v>
      </c>
      <c r="I358" s="209"/>
      <c r="J358" s="210">
        <f>ROUND(I358*H358,2)</f>
        <v>0</v>
      </c>
      <c r="K358" s="206" t="s">
        <v>132</v>
      </c>
      <c r="L358" s="44"/>
      <c r="M358" s="211" t="s">
        <v>19</v>
      </c>
      <c r="N358" s="212" t="s">
        <v>45</v>
      </c>
      <c r="O358" s="84"/>
      <c r="P358" s="213">
        <f>O358*H358</f>
        <v>0</v>
      </c>
      <c r="Q358" s="213">
        <v>1.0000000000000001E-05</v>
      </c>
      <c r="R358" s="213">
        <f>Q358*H358</f>
        <v>0.00045500000000000006</v>
      </c>
      <c r="S358" s="213">
        <v>0</v>
      </c>
      <c r="T358" s="21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15" t="s">
        <v>224</v>
      </c>
      <c r="AT358" s="215" t="s">
        <v>128</v>
      </c>
      <c r="AU358" s="215" t="s">
        <v>84</v>
      </c>
      <c r="AY358" s="17" t="s">
        <v>125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7" t="s">
        <v>82</v>
      </c>
      <c r="BK358" s="216">
        <f>ROUND(I358*H358,2)</f>
        <v>0</v>
      </c>
      <c r="BL358" s="17" t="s">
        <v>224</v>
      </c>
      <c r="BM358" s="215" t="s">
        <v>562</v>
      </c>
    </row>
    <row r="359" s="2" customFormat="1">
      <c r="A359" s="38"/>
      <c r="B359" s="39"/>
      <c r="C359" s="40"/>
      <c r="D359" s="217" t="s">
        <v>135</v>
      </c>
      <c r="E359" s="40"/>
      <c r="F359" s="218" t="s">
        <v>563</v>
      </c>
      <c r="G359" s="40"/>
      <c r="H359" s="40"/>
      <c r="I359" s="219"/>
      <c r="J359" s="40"/>
      <c r="K359" s="40"/>
      <c r="L359" s="44"/>
      <c r="M359" s="220"/>
      <c r="N359" s="221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135</v>
      </c>
      <c r="AU359" s="17" t="s">
        <v>84</v>
      </c>
    </row>
    <row r="360" s="13" customFormat="1">
      <c r="A360" s="13"/>
      <c r="B360" s="222"/>
      <c r="C360" s="223"/>
      <c r="D360" s="224" t="s">
        <v>137</v>
      </c>
      <c r="E360" s="225" t="s">
        <v>19</v>
      </c>
      <c r="F360" s="226" t="s">
        <v>564</v>
      </c>
      <c r="G360" s="223"/>
      <c r="H360" s="227">
        <v>28.800000000000001</v>
      </c>
      <c r="I360" s="228"/>
      <c r="J360" s="223"/>
      <c r="K360" s="223"/>
      <c r="L360" s="229"/>
      <c r="M360" s="230"/>
      <c r="N360" s="231"/>
      <c r="O360" s="231"/>
      <c r="P360" s="231"/>
      <c r="Q360" s="231"/>
      <c r="R360" s="231"/>
      <c r="S360" s="231"/>
      <c r="T360" s="23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3" t="s">
        <v>137</v>
      </c>
      <c r="AU360" s="233" t="s">
        <v>84</v>
      </c>
      <c r="AV360" s="13" t="s">
        <v>84</v>
      </c>
      <c r="AW360" s="13" t="s">
        <v>35</v>
      </c>
      <c r="AX360" s="13" t="s">
        <v>74</v>
      </c>
      <c r="AY360" s="233" t="s">
        <v>125</v>
      </c>
    </row>
    <row r="361" s="13" customFormat="1">
      <c r="A361" s="13"/>
      <c r="B361" s="222"/>
      <c r="C361" s="223"/>
      <c r="D361" s="224" t="s">
        <v>137</v>
      </c>
      <c r="E361" s="225" t="s">
        <v>19</v>
      </c>
      <c r="F361" s="226" t="s">
        <v>565</v>
      </c>
      <c r="G361" s="223"/>
      <c r="H361" s="227">
        <v>16.699999999999999</v>
      </c>
      <c r="I361" s="228"/>
      <c r="J361" s="223"/>
      <c r="K361" s="223"/>
      <c r="L361" s="229"/>
      <c r="M361" s="230"/>
      <c r="N361" s="231"/>
      <c r="O361" s="231"/>
      <c r="P361" s="231"/>
      <c r="Q361" s="231"/>
      <c r="R361" s="231"/>
      <c r="S361" s="231"/>
      <c r="T361" s="23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3" t="s">
        <v>137</v>
      </c>
      <c r="AU361" s="233" t="s">
        <v>84</v>
      </c>
      <c r="AV361" s="13" t="s">
        <v>84</v>
      </c>
      <c r="AW361" s="13" t="s">
        <v>35</v>
      </c>
      <c r="AX361" s="13" t="s">
        <v>74</v>
      </c>
      <c r="AY361" s="233" t="s">
        <v>125</v>
      </c>
    </row>
    <row r="362" s="14" customFormat="1">
      <c r="A362" s="14"/>
      <c r="B362" s="234"/>
      <c r="C362" s="235"/>
      <c r="D362" s="224" t="s">
        <v>137</v>
      </c>
      <c r="E362" s="236" t="s">
        <v>19</v>
      </c>
      <c r="F362" s="237" t="s">
        <v>139</v>
      </c>
      <c r="G362" s="235"/>
      <c r="H362" s="238">
        <v>45.5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4" t="s">
        <v>137</v>
      </c>
      <c r="AU362" s="244" t="s">
        <v>84</v>
      </c>
      <c r="AV362" s="14" t="s">
        <v>133</v>
      </c>
      <c r="AW362" s="14" t="s">
        <v>4</v>
      </c>
      <c r="AX362" s="14" t="s">
        <v>82</v>
      </c>
      <c r="AY362" s="244" t="s">
        <v>125</v>
      </c>
    </row>
    <row r="363" s="2" customFormat="1" ht="24.15" customHeight="1">
      <c r="A363" s="38"/>
      <c r="B363" s="39"/>
      <c r="C363" s="204" t="s">
        <v>566</v>
      </c>
      <c r="D363" s="204" t="s">
        <v>128</v>
      </c>
      <c r="E363" s="205" t="s">
        <v>567</v>
      </c>
      <c r="F363" s="206" t="s">
        <v>568</v>
      </c>
      <c r="G363" s="207" t="s">
        <v>142</v>
      </c>
      <c r="H363" s="208">
        <v>45.5</v>
      </c>
      <c r="I363" s="209"/>
      <c r="J363" s="210">
        <f>ROUND(I363*H363,2)</f>
        <v>0</v>
      </c>
      <c r="K363" s="206" t="s">
        <v>132</v>
      </c>
      <c r="L363" s="44"/>
      <c r="M363" s="211" t="s">
        <v>19</v>
      </c>
      <c r="N363" s="212" t="s">
        <v>45</v>
      </c>
      <c r="O363" s="84"/>
      <c r="P363" s="213">
        <f>O363*H363</f>
        <v>0</v>
      </c>
      <c r="Q363" s="213">
        <v>0.00021000000000000001</v>
      </c>
      <c r="R363" s="213">
        <f>Q363*H363</f>
        <v>0.009555000000000001</v>
      </c>
      <c r="S363" s="213">
        <v>0</v>
      </c>
      <c r="T363" s="214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15" t="s">
        <v>224</v>
      </c>
      <c r="AT363" s="215" t="s">
        <v>128</v>
      </c>
      <c r="AU363" s="215" t="s">
        <v>84</v>
      </c>
      <c r="AY363" s="17" t="s">
        <v>125</v>
      </c>
      <c r="BE363" s="216">
        <f>IF(N363="základní",J363,0)</f>
        <v>0</v>
      </c>
      <c r="BF363" s="216">
        <f>IF(N363="snížená",J363,0)</f>
        <v>0</v>
      </c>
      <c r="BG363" s="216">
        <f>IF(N363="zákl. přenesená",J363,0)</f>
        <v>0</v>
      </c>
      <c r="BH363" s="216">
        <f>IF(N363="sníž. přenesená",J363,0)</f>
        <v>0</v>
      </c>
      <c r="BI363" s="216">
        <f>IF(N363="nulová",J363,0)</f>
        <v>0</v>
      </c>
      <c r="BJ363" s="17" t="s">
        <v>82</v>
      </c>
      <c r="BK363" s="216">
        <f>ROUND(I363*H363,2)</f>
        <v>0</v>
      </c>
      <c r="BL363" s="17" t="s">
        <v>224</v>
      </c>
      <c r="BM363" s="215" t="s">
        <v>569</v>
      </c>
    </row>
    <row r="364" s="2" customFormat="1">
      <c r="A364" s="38"/>
      <c r="B364" s="39"/>
      <c r="C364" s="40"/>
      <c r="D364" s="217" t="s">
        <v>135</v>
      </c>
      <c r="E364" s="40"/>
      <c r="F364" s="218" t="s">
        <v>570</v>
      </c>
      <c r="G364" s="40"/>
      <c r="H364" s="40"/>
      <c r="I364" s="219"/>
      <c r="J364" s="40"/>
      <c r="K364" s="40"/>
      <c r="L364" s="44"/>
      <c r="M364" s="220"/>
      <c r="N364" s="221"/>
      <c r="O364" s="84"/>
      <c r="P364" s="84"/>
      <c r="Q364" s="84"/>
      <c r="R364" s="84"/>
      <c r="S364" s="84"/>
      <c r="T364" s="85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135</v>
      </c>
      <c r="AU364" s="17" t="s">
        <v>84</v>
      </c>
    </row>
    <row r="365" s="13" customFormat="1">
      <c r="A365" s="13"/>
      <c r="B365" s="222"/>
      <c r="C365" s="223"/>
      <c r="D365" s="224" t="s">
        <v>137</v>
      </c>
      <c r="E365" s="225" t="s">
        <v>19</v>
      </c>
      <c r="F365" s="226" t="s">
        <v>564</v>
      </c>
      <c r="G365" s="223"/>
      <c r="H365" s="227">
        <v>28.800000000000001</v>
      </c>
      <c r="I365" s="228"/>
      <c r="J365" s="223"/>
      <c r="K365" s="223"/>
      <c r="L365" s="229"/>
      <c r="M365" s="230"/>
      <c r="N365" s="231"/>
      <c r="O365" s="231"/>
      <c r="P365" s="231"/>
      <c r="Q365" s="231"/>
      <c r="R365" s="231"/>
      <c r="S365" s="231"/>
      <c r="T365" s="23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3" t="s">
        <v>137</v>
      </c>
      <c r="AU365" s="233" t="s">
        <v>84</v>
      </c>
      <c r="AV365" s="13" t="s">
        <v>84</v>
      </c>
      <c r="AW365" s="13" t="s">
        <v>35</v>
      </c>
      <c r="AX365" s="13" t="s">
        <v>74</v>
      </c>
      <c r="AY365" s="233" t="s">
        <v>125</v>
      </c>
    </row>
    <row r="366" s="13" customFormat="1">
      <c r="A366" s="13"/>
      <c r="B366" s="222"/>
      <c r="C366" s="223"/>
      <c r="D366" s="224" t="s">
        <v>137</v>
      </c>
      <c r="E366" s="225" t="s">
        <v>19</v>
      </c>
      <c r="F366" s="226" t="s">
        <v>565</v>
      </c>
      <c r="G366" s="223"/>
      <c r="H366" s="227">
        <v>16.699999999999999</v>
      </c>
      <c r="I366" s="228"/>
      <c r="J366" s="223"/>
      <c r="K366" s="223"/>
      <c r="L366" s="229"/>
      <c r="M366" s="230"/>
      <c r="N366" s="231"/>
      <c r="O366" s="231"/>
      <c r="P366" s="231"/>
      <c r="Q366" s="231"/>
      <c r="R366" s="231"/>
      <c r="S366" s="231"/>
      <c r="T366" s="23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3" t="s">
        <v>137</v>
      </c>
      <c r="AU366" s="233" t="s">
        <v>84</v>
      </c>
      <c r="AV366" s="13" t="s">
        <v>84</v>
      </c>
      <c r="AW366" s="13" t="s">
        <v>35</v>
      </c>
      <c r="AX366" s="13" t="s">
        <v>74</v>
      </c>
      <c r="AY366" s="233" t="s">
        <v>125</v>
      </c>
    </row>
    <row r="367" s="14" customFormat="1">
      <c r="A367" s="14"/>
      <c r="B367" s="234"/>
      <c r="C367" s="235"/>
      <c r="D367" s="224" t="s">
        <v>137</v>
      </c>
      <c r="E367" s="236" t="s">
        <v>19</v>
      </c>
      <c r="F367" s="237" t="s">
        <v>139</v>
      </c>
      <c r="G367" s="235"/>
      <c r="H367" s="238">
        <v>45.5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4" t="s">
        <v>137</v>
      </c>
      <c r="AU367" s="244" t="s">
        <v>84</v>
      </c>
      <c r="AV367" s="14" t="s">
        <v>133</v>
      </c>
      <c r="AW367" s="14" t="s">
        <v>4</v>
      </c>
      <c r="AX367" s="14" t="s">
        <v>82</v>
      </c>
      <c r="AY367" s="244" t="s">
        <v>125</v>
      </c>
    </row>
    <row r="368" s="2" customFormat="1" ht="24.15" customHeight="1">
      <c r="A368" s="38"/>
      <c r="B368" s="39"/>
      <c r="C368" s="204" t="s">
        <v>571</v>
      </c>
      <c r="D368" s="204" t="s">
        <v>128</v>
      </c>
      <c r="E368" s="205" t="s">
        <v>572</v>
      </c>
      <c r="F368" s="206" t="s">
        <v>573</v>
      </c>
      <c r="G368" s="207" t="s">
        <v>142</v>
      </c>
      <c r="H368" s="208">
        <v>45.5</v>
      </c>
      <c r="I368" s="209"/>
      <c r="J368" s="210">
        <f>ROUND(I368*H368,2)</f>
        <v>0</v>
      </c>
      <c r="K368" s="206" t="s">
        <v>132</v>
      </c>
      <c r="L368" s="44"/>
      <c r="M368" s="211" t="s">
        <v>19</v>
      </c>
      <c r="N368" s="212" t="s">
        <v>45</v>
      </c>
      <c r="O368" s="84"/>
      <c r="P368" s="213">
        <f>O368*H368</f>
        <v>0</v>
      </c>
      <c r="Q368" s="213">
        <v>0</v>
      </c>
      <c r="R368" s="213">
        <f>Q368*H368</f>
        <v>0</v>
      </c>
      <c r="S368" s="213">
        <v>0</v>
      </c>
      <c r="T368" s="21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15" t="s">
        <v>224</v>
      </c>
      <c r="AT368" s="215" t="s">
        <v>128</v>
      </c>
      <c r="AU368" s="215" t="s">
        <v>84</v>
      </c>
      <c r="AY368" s="17" t="s">
        <v>125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7" t="s">
        <v>82</v>
      </c>
      <c r="BK368" s="216">
        <f>ROUND(I368*H368,2)</f>
        <v>0</v>
      </c>
      <c r="BL368" s="17" t="s">
        <v>224</v>
      </c>
      <c r="BM368" s="215" t="s">
        <v>574</v>
      </c>
    </row>
    <row r="369" s="2" customFormat="1">
      <c r="A369" s="38"/>
      <c r="B369" s="39"/>
      <c r="C369" s="40"/>
      <c r="D369" s="217" t="s">
        <v>135</v>
      </c>
      <c r="E369" s="40"/>
      <c r="F369" s="218" t="s">
        <v>575</v>
      </c>
      <c r="G369" s="40"/>
      <c r="H369" s="40"/>
      <c r="I369" s="219"/>
      <c r="J369" s="40"/>
      <c r="K369" s="40"/>
      <c r="L369" s="44"/>
      <c r="M369" s="220"/>
      <c r="N369" s="221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135</v>
      </c>
      <c r="AU369" s="17" t="s">
        <v>84</v>
      </c>
    </row>
    <row r="370" s="13" customFormat="1">
      <c r="A370" s="13"/>
      <c r="B370" s="222"/>
      <c r="C370" s="223"/>
      <c r="D370" s="224" t="s">
        <v>137</v>
      </c>
      <c r="E370" s="225" t="s">
        <v>19</v>
      </c>
      <c r="F370" s="226" t="s">
        <v>564</v>
      </c>
      <c r="G370" s="223"/>
      <c r="H370" s="227">
        <v>28.800000000000001</v>
      </c>
      <c r="I370" s="228"/>
      <c r="J370" s="223"/>
      <c r="K370" s="223"/>
      <c r="L370" s="229"/>
      <c r="M370" s="230"/>
      <c r="N370" s="231"/>
      <c r="O370" s="231"/>
      <c r="P370" s="231"/>
      <c r="Q370" s="231"/>
      <c r="R370" s="231"/>
      <c r="S370" s="231"/>
      <c r="T370" s="23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3" t="s">
        <v>137</v>
      </c>
      <c r="AU370" s="233" t="s">
        <v>84</v>
      </c>
      <c r="AV370" s="13" t="s">
        <v>84</v>
      </c>
      <c r="AW370" s="13" t="s">
        <v>35</v>
      </c>
      <c r="AX370" s="13" t="s">
        <v>74</v>
      </c>
      <c r="AY370" s="233" t="s">
        <v>125</v>
      </c>
    </row>
    <row r="371" s="13" customFormat="1">
      <c r="A371" s="13"/>
      <c r="B371" s="222"/>
      <c r="C371" s="223"/>
      <c r="D371" s="224" t="s">
        <v>137</v>
      </c>
      <c r="E371" s="225" t="s">
        <v>19</v>
      </c>
      <c r="F371" s="226" t="s">
        <v>565</v>
      </c>
      <c r="G371" s="223"/>
      <c r="H371" s="227">
        <v>16.699999999999999</v>
      </c>
      <c r="I371" s="228"/>
      <c r="J371" s="223"/>
      <c r="K371" s="223"/>
      <c r="L371" s="229"/>
      <c r="M371" s="230"/>
      <c r="N371" s="231"/>
      <c r="O371" s="231"/>
      <c r="P371" s="231"/>
      <c r="Q371" s="231"/>
      <c r="R371" s="231"/>
      <c r="S371" s="231"/>
      <c r="T371" s="23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3" t="s">
        <v>137</v>
      </c>
      <c r="AU371" s="233" t="s">
        <v>84</v>
      </c>
      <c r="AV371" s="13" t="s">
        <v>84</v>
      </c>
      <c r="AW371" s="13" t="s">
        <v>35</v>
      </c>
      <c r="AX371" s="13" t="s">
        <v>74</v>
      </c>
      <c r="AY371" s="233" t="s">
        <v>125</v>
      </c>
    </row>
    <row r="372" s="14" customFormat="1">
      <c r="A372" s="14"/>
      <c r="B372" s="234"/>
      <c r="C372" s="235"/>
      <c r="D372" s="224" t="s">
        <v>137</v>
      </c>
      <c r="E372" s="236" t="s">
        <v>19</v>
      </c>
      <c r="F372" s="237" t="s">
        <v>139</v>
      </c>
      <c r="G372" s="235"/>
      <c r="H372" s="238">
        <v>45.5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4" t="s">
        <v>137</v>
      </c>
      <c r="AU372" s="244" t="s">
        <v>84</v>
      </c>
      <c r="AV372" s="14" t="s">
        <v>133</v>
      </c>
      <c r="AW372" s="14" t="s">
        <v>4</v>
      </c>
      <c r="AX372" s="14" t="s">
        <v>82</v>
      </c>
      <c r="AY372" s="244" t="s">
        <v>125</v>
      </c>
    </row>
    <row r="373" s="2" customFormat="1" ht="44.25" customHeight="1">
      <c r="A373" s="38"/>
      <c r="B373" s="39"/>
      <c r="C373" s="204" t="s">
        <v>576</v>
      </c>
      <c r="D373" s="204" t="s">
        <v>128</v>
      </c>
      <c r="E373" s="205" t="s">
        <v>577</v>
      </c>
      <c r="F373" s="206" t="s">
        <v>578</v>
      </c>
      <c r="G373" s="207" t="s">
        <v>131</v>
      </c>
      <c r="H373" s="208">
        <v>42</v>
      </c>
      <c r="I373" s="209"/>
      <c r="J373" s="210">
        <f>ROUND(I373*H373,2)</f>
        <v>0</v>
      </c>
      <c r="K373" s="206" t="s">
        <v>132</v>
      </c>
      <c r="L373" s="44"/>
      <c r="M373" s="211" t="s">
        <v>19</v>
      </c>
      <c r="N373" s="212" t="s">
        <v>45</v>
      </c>
      <c r="O373" s="84"/>
      <c r="P373" s="213">
        <f>O373*H373</f>
        <v>0</v>
      </c>
      <c r="Q373" s="213">
        <v>0.0011999999999999999</v>
      </c>
      <c r="R373" s="213">
        <f>Q373*H373</f>
        <v>0.050399999999999993</v>
      </c>
      <c r="S373" s="213">
        <v>0</v>
      </c>
      <c r="T373" s="214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15" t="s">
        <v>224</v>
      </c>
      <c r="AT373" s="215" t="s">
        <v>128</v>
      </c>
      <c r="AU373" s="215" t="s">
        <v>84</v>
      </c>
      <c r="AY373" s="17" t="s">
        <v>125</v>
      </c>
      <c r="BE373" s="216">
        <f>IF(N373="základní",J373,0)</f>
        <v>0</v>
      </c>
      <c r="BF373" s="216">
        <f>IF(N373="snížená",J373,0)</f>
        <v>0</v>
      </c>
      <c r="BG373" s="216">
        <f>IF(N373="zákl. přenesená",J373,0)</f>
        <v>0</v>
      </c>
      <c r="BH373" s="216">
        <f>IF(N373="sníž. přenesená",J373,0)</f>
        <v>0</v>
      </c>
      <c r="BI373" s="216">
        <f>IF(N373="nulová",J373,0)</f>
        <v>0</v>
      </c>
      <c r="BJ373" s="17" t="s">
        <v>82</v>
      </c>
      <c r="BK373" s="216">
        <f>ROUND(I373*H373,2)</f>
        <v>0</v>
      </c>
      <c r="BL373" s="17" t="s">
        <v>224</v>
      </c>
      <c r="BM373" s="215" t="s">
        <v>579</v>
      </c>
    </row>
    <row r="374" s="2" customFormat="1">
      <c r="A374" s="38"/>
      <c r="B374" s="39"/>
      <c r="C374" s="40"/>
      <c r="D374" s="217" t="s">
        <v>135</v>
      </c>
      <c r="E374" s="40"/>
      <c r="F374" s="218" t="s">
        <v>580</v>
      </c>
      <c r="G374" s="40"/>
      <c r="H374" s="40"/>
      <c r="I374" s="219"/>
      <c r="J374" s="40"/>
      <c r="K374" s="40"/>
      <c r="L374" s="44"/>
      <c r="M374" s="220"/>
      <c r="N374" s="221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135</v>
      </c>
      <c r="AU374" s="17" t="s">
        <v>84</v>
      </c>
    </row>
    <row r="375" s="13" customFormat="1">
      <c r="A375" s="13"/>
      <c r="B375" s="222"/>
      <c r="C375" s="223"/>
      <c r="D375" s="224" t="s">
        <v>137</v>
      </c>
      <c r="E375" s="225" t="s">
        <v>19</v>
      </c>
      <c r="F375" s="226" t="s">
        <v>581</v>
      </c>
      <c r="G375" s="223"/>
      <c r="H375" s="227">
        <v>42</v>
      </c>
      <c r="I375" s="228"/>
      <c r="J375" s="223"/>
      <c r="K375" s="223"/>
      <c r="L375" s="229"/>
      <c r="M375" s="230"/>
      <c r="N375" s="231"/>
      <c r="O375" s="231"/>
      <c r="P375" s="231"/>
      <c r="Q375" s="231"/>
      <c r="R375" s="231"/>
      <c r="S375" s="231"/>
      <c r="T375" s="23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3" t="s">
        <v>137</v>
      </c>
      <c r="AU375" s="233" t="s">
        <v>84</v>
      </c>
      <c r="AV375" s="13" t="s">
        <v>84</v>
      </c>
      <c r="AW375" s="13" t="s">
        <v>35</v>
      </c>
      <c r="AX375" s="13" t="s">
        <v>82</v>
      </c>
      <c r="AY375" s="233" t="s">
        <v>125</v>
      </c>
    </row>
    <row r="376" s="2" customFormat="1" ht="21.75" customHeight="1">
      <c r="A376" s="38"/>
      <c r="B376" s="39"/>
      <c r="C376" s="245" t="s">
        <v>582</v>
      </c>
      <c r="D376" s="245" t="s">
        <v>183</v>
      </c>
      <c r="E376" s="246" t="s">
        <v>583</v>
      </c>
      <c r="F376" s="247" t="s">
        <v>584</v>
      </c>
      <c r="G376" s="248" t="s">
        <v>131</v>
      </c>
      <c r="H376" s="249">
        <v>42</v>
      </c>
      <c r="I376" s="250"/>
      <c r="J376" s="251">
        <f>ROUND(I376*H376,2)</f>
        <v>0</v>
      </c>
      <c r="K376" s="247" t="s">
        <v>132</v>
      </c>
      <c r="L376" s="252"/>
      <c r="M376" s="253" t="s">
        <v>19</v>
      </c>
      <c r="N376" s="254" t="s">
        <v>45</v>
      </c>
      <c r="O376" s="84"/>
      <c r="P376" s="213">
        <f>O376*H376</f>
        <v>0</v>
      </c>
      <c r="Q376" s="213">
        <v>0.0016199999999999999</v>
      </c>
      <c r="R376" s="213">
        <f>Q376*H376</f>
        <v>0.068039999999999989</v>
      </c>
      <c r="S376" s="213">
        <v>0</v>
      </c>
      <c r="T376" s="214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15" t="s">
        <v>318</v>
      </c>
      <c r="AT376" s="215" t="s">
        <v>183</v>
      </c>
      <c r="AU376" s="215" t="s">
        <v>84</v>
      </c>
      <c r="AY376" s="17" t="s">
        <v>125</v>
      </c>
      <c r="BE376" s="216">
        <f>IF(N376="základní",J376,0)</f>
        <v>0</v>
      </c>
      <c r="BF376" s="216">
        <f>IF(N376="snížená",J376,0)</f>
        <v>0</v>
      </c>
      <c r="BG376" s="216">
        <f>IF(N376="zákl. přenesená",J376,0)</f>
        <v>0</v>
      </c>
      <c r="BH376" s="216">
        <f>IF(N376="sníž. přenesená",J376,0)</f>
        <v>0</v>
      </c>
      <c r="BI376" s="216">
        <f>IF(N376="nulová",J376,0)</f>
        <v>0</v>
      </c>
      <c r="BJ376" s="17" t="s">
        <v>82</v>
      </c>
      <c r="BK376" s="216">
        <f>ROUND(I376*H376,2)</f>
        <v>0</v>
      </c>
      <c r="BL376" s="17" t="s">
        <v>224</v>
      </c>
      <c r="BM376" s="215" t="s">
        <v>585</v>
      </c>
    </row>
    <row r="377" s="13" customFormat="1">
      <c r="A377" s="13"/>
      <c r="B377" s="222"/>
      <c r="C377" s="223"/>
      <c r="D377" s="224" t="s">
        <v>137</v>
      </c>
      <c r="E377" s="225" t="s">
        <v>19</v>
      </c>
      <c r="F377" s="226" t="s">
        <v>581</v>
      </c>
      <c r="G377" s="223"/>
      <c r="H377" s="227">
        <v>42</v>
      </c>
      <c r="I377" s="228"/>
      <c r="J377" s="223"/>
      <c r="K377" s="223"/>
      <c r="L377" s="229"/>
      <c r="M377" s="230"/>
      <c r="N377" s="231"/>
      <c r="O377" s="231"/>
      <c r="P377" s="231"/>
      <c r="Q377" s="231"/>
      <c r="R377" s="231"/>
      <c r="S377" s="231"/>
      <c r="T377" s="23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3" t="s">
        <v>137</v>
      </c>
      <c r="AU377" s="233" t="s">
        <v>84</v>
      </c>
      <c r="AV377" s="13" t="s">
        <v>84</v>
      </c>
      <c r="AW377" s="13" t="s">
        <v>35</v>
      </c>
      <c r="AX377" s="13" t="s">
        <v>82</v>
      </c>
      <c r="AY377" s="233" t="s">
        <v>125</v>
      </c>
    </row>
    <row r="378" s="2" customFormat="1" ht="37.8" customHeight="1">
      <c r="A378" s="38"/>
      <c r="B378" s="39"/>
      <c r="C378" s="204" t="s">
        <v>586</v>
      </c>
      <c r="D378" s="204" t="s">
        <v>128</v>
      </c>
      <c r="E378" s="205" t="s">
        <v>587</v>
      </c>
      <c r="F378" s="206" t="s">
        <v>588</v>
      </c>
      <c r="G378" s="207" t="s">
        <v>131</v>
      </c>
      <c r="H378" s="208">
        <v>100</v>
      </c>
      <c r="I378" s="209"/>
      <c r="J378" s="210">
        <f>ROUND(I378*H378,2)</f>
        <v>0</v>
      </c>
      <c r="K378" s="206" t="s">
        <v>132</v>
      </c>
      <c r="L378" s="44"/>
      <c r="M378" s="211" t="s">
        <v>19</v>
      </c>
      <c r="N378" s="212" t="s">
        <v>45</v>
      </c>
      <c r="O378" s="84"/>
      <c r="P378" s="213">
        <f>O378*H378</f>
        <v>0</v>
      </c>
      <c r="Q378" s="213">
        <v>0.00013870749999999999</v>
      </c>
      <c r="R378" s="213">
        <f>Q378*H378</f>
        <v>0.013870749999999999</v>
      </c>
      <c r="S378" s="213">
        <v>0</v>
      </c>
      <c r="T378" s="214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15" t="s">
        <v>224</v>
      </c>
      <c r="AT378" s="215" t="s">
        <v>128</v>
      </c>
      <c r="AU378" s="215" t="s">
        <v>84</v>
      </c>
      <c r="AY378" s="17" t="s">
        <v>125</v>
      </c>
      <c r="BE378" s="216">
        <f>IF(N378="základní",J378,0)</f>
        <v>0</v>
      </c>
      <c r="BF378" s="216">
        <f>IF(N378="snížená",J378,0)</f>
        <v>0</v>
      </c>
      <c r="BG378" s="216">
        <f>IF(N378="zákl. přenesená",J378,0)</f>
        <v>0</v>
      </c>
      <c r="BH378" s="216">
        <f>IF(N378="sníž. přenesená",J378,0)</f>
        <v>0</v>
      </c>
      <c r="BI378" s="216">
        <f>IF(N378="nulová",J378,0)</f>
        <v>0</v>
      </c>
      <c r="BJ378" s="17" t="s">
        <v>82</v>
      </c>
      <c r="BK378" s="216">
        <f>ROUND(I378*H378,2)</f>
        <v>0</v>
      </c>
      <c r="BL378" s="17" t="s">
        <v>224</v>
      </c>
      <c r="BM378" s="215" t="s">
        <v>589</v>
      </c>
    </row>
    <row r="379" s="2" customFormat="1">
      <c r="A379" s="38"/>
      <c r="B379" s="39"/>
      <c r="C379" s="40"/>
      <c r="D379" s="217" t="s">
        <v>135</v>
      </c>
      <c r="E379" s="40"/>
      <c r="F379" s="218" t="s">
        <v>590</v>
      </c>
      <c r="G379" s="40"/>
      <c r="H379" s="40"/>
      <c r="I379" s="219"/>
      <c r="J379" s="40"/>
      <c r="K379" s="40"/>
      <c r="L379" s="44"/>
      <c r="M379" s="220"/>
      <c r="N379" s="221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135</v>
      </c>
      <c r="AU379" s="17" t="s">
        <v>84</v>
      </c>
    </row>
    <row r="380" s="13" customFormat="1">
      <c r="A380" s="13"/>
      <c r="B380" s="222"/>
      <c r="C380" s="223"/>
      <c r="D380" s="224" t="s">
        <v>137</v>
      </c>
      <c r="E380" s="225" t="s">
        <v>19</v>
      </c>
      <c r="F380" s="226" t="s">
        <v>591</v>
      </c>
      <c r="G380" s="223"/>
      <c r="H380" s="227">
        <v>100</v>
      </c>
      <c r="I380" s="228"/>
      <c r="J380" s="223"/>
      <c r="K380" s="223"/>
      <c r="L380" s="229"/>
      <c r="M380" s="230"/>
      <c r="N380" s="231"/>
      <c r="O380" s="231"/>
      <c r="P380" s="231"/>
      <c r="Q380" s="231"/>
      <c r="R380" s="231"/>
      <c r="S380" s="231"/>
      <c r="T380" s="23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3" t="s">
        <v>137</v>
      </c>
      <c r="AU380" s="233" t="s">
        <v>84</v>
      </c>
      <c r="AV380" s="13" t="s">
        <v>84</v>
      </c>
      <c r="AW380" s="13" t="s">
        <v>35</v>
      </c>
      <c r="AX380" s="13" t="s">
        <v>82</v>
      </c>
      <c r="AY380" s="233" t="s">
        <v>125</v>
      </c>
    </row>
    <row r="381" s="2" customFormat="1" ht="37.8" customHeight="1">
      <c r="A381" s="38"/>
      <c r="B381" s="39"/>
      <c r="C381" s="204" t="s">
        <v>592</v>
      </c>
      <c r="D381" s="204" t="s">
        <v>128</v>
      </c>
      <c r="E381" s="205" t="s">
        <v>593</v>
      </c>
      <c r="F381" s="206" t="s">
        <v>594</v>
      </c>
      <c r="G381" s="207" t="s">
        <v>142</v>
      </c>
      <c r="H381" s="208">
        <v>829.67100000000005</v>
      </c>
      <c r="I381" s="209"/>
      <c r="J381" s="210">
        <f>ROUND(I381*H381,2)</f>
        <v>0</v>
      </c>
      <c r="K381" s="206" t="s">
        <v>132</v>
      </c>
      <c r="L381" s="44"/>
      <c r="M381" s="211" t="s">
        <v>19</v>
      </c>
      <c r="N381" s="212" t="s">
        <v>45</v>
      </c>
      <c r="O381" s="84"/>
      <c r="P381" s="213">
        <f>O381*H381</f>
        <v>0</v>
      </c>
      <c r="Q381" s="213">
        <v>0.00017724</v>
      </c>
      <c r="R381" s="213">
        <f>Q381*H381</f>
        <v>0.14705088804000002</v>
      </c>
      <c r="S381" s="213">
        <v>0</v>
      </c>
      <c r="T381" s="214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15" t="s">
        <v>224</v>
      </c>
      <c r="AT381" s="215" t="s">
        <v>128</v>
      </c>
      <c r="AU381" s="215" t="s">
        <v>84</v>
      </c>
      <c r="AY381" s="17" t="s">
        <v>125</v>
      </c>
      <c r="BE381" s="216">
        <f>IF(N381="základní",J381,0)</f>
        <v>0</v>
      </c>
      <c r="BF381" s="216">
        <f>IF(N381="snížená",J381,0)</f>
        <v>0</v>
      </c>
      <c r="BG381" s="216">
        <f>IF(N381="zákl. přenesená",J381,0)</f>
        <v>0</v>
      </c>
      <c r="BH381" s="216">
        <f>IF(N381="sníž. přenesená",J381,0)</f>
        <v>0</v>
      </c>
      <c r="BI381" s="216">
        <f>IF(N381="nulová",J381,0)</f>
        <v>0</v>
      </c>
      <c r="BJ381" s="17" t="s">
        <v>82</v>
      </c>
      <c r="BK381" s="216">
        <f>ROUND(I381*H381,2)</f>
        <v>0</v>
      </c>
      <c r="BL381" s="17" t="s">
        <v>224</v>
      </c>
      <c r="BM381" s="215" t="s">
        <v>595</v>
      </c>
    </row>
    <row r="382" s="2" customFormat="1">
      <c r="A382" s="38"/>
      <c r="B382" s="39"/>
      <c r="C382" s="40"/>
      <c r="D382" s="217" t="s">
        <v>135</v>
      </c>
      <c r="E382" s="40"/>
      <c r="F382" s="218" t="s">
        <v>596</v>
      </c>
      <c r="G382" s="40"/>
      <c r="H382" s="40"/>
      <c r="I382" s="219"/>
      <c r="J382" s="40"/>
      <c r="K382" s="40"/>
      <c r="L382" s="44"/>
      <c r="M382" s="220"/>
      <c r="N382" s="221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135</v>
      </c>
      <c r="AU382" s="17" t="s">
        <v>84</v>
      </c>
    </row>
    <row r="383" s="13" customFormat="1">
      <c r="A383" s="13"/>
      <c r="B383" s="222"/>
      <c r="C383" s="223"/>
      <c r="D383" s="224" t="s">
        <v>137</v>
      </c>
      <c r="E383" s="225" t="s">
        <v>19</v>
      </c>
      <c r="F383" s="226" t="s">
        <v>156</v>
      </c>
      <c r="G383" s="223"/>
      <c r="H383" s="227">
        <v>798.17100000000005</v>
      </c>
      <c r="I383" s="228"/>
      <c r="J383" s="223"/>
      <c r="K383" s="223"/>
      <c r="L383" s="229"/>
      <c r="M383" s="230"/>
      <c r="N383" s="231"/>
      <c r="O383" s="231"/>
      <c r="P383" s="231"/>
      <c r="Q383" s="231"/>
      <c r="R383" s="231"/>
      <c r="S383" s="231"/>
      <c r="T383" s="23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3" t="s">
        <v>137</v>
      </c>
      <c r="AU383" s="233" t="s">
        <v>84</v>
      </c>
      <c r="AV383" s="13" t="s">
        <v>84</v>
      </c>
      <c r="AW383" s="13" t="s">
        <v>35</v>
      </c>
      <c r="AX383" s="13" t="s">
        <v>74</v>
      </c>
      <c r="AY383" s="233" t="s">
        <v>125</v>
      </c>
    </row>
    <row r="384" s="13" customFormat="1">
      <c r="A384" s="13"/>
      <c r="B384" s="222"/>
      <c r="C384" s="223"/>
      <c r="D384" s="224" t="s">
        <v>137</v>
      </c>
      <c r="E384" s="225" t="s">
        <v>19</v>
      </c>
      <c r="F384" s="226" t="s">
        <v>597</v>
      </c>
      <c r="G384" s="223"/>
      <c r="H384" s="227">
        <v>31.5</v>
      </c>
      <c r="I384" s="228"/>
      <c r="J384" s="223"/>
      <c r="K384" s="223"/>
      <c r="L384" s="229"/>
      <c r="M384" s="230"/>
      <c r="N384" s="231"/>
      <c r="O384" s="231"/>
      <c r="P384" s="231"/>
      <c r="Q384" s="231"/>
      <c r="R384" s="231"/>
      <c r="S384" s="231"/>
      <c r="T384" s="23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3" t="s">
        <v>137</v>
      </c>
      <c r="AU384" s="233" t="s">
        <v>84</v>
      </c>
      <c r="AV384" s="13" t="s">
        <v>84</v>
      </c>
      <c r="AW384" s="13" t="s">
        <v>35</v>
      </c>
      <c r="AX384" s="13" t="s">
        <v>74</v>
      </c>
      <c r="AY384" s="233" t="s">
        <v>125</v>
      </c>
    </row>
    <row r="385" s="14" customFormat="1">
      <c r="A385" s="14"/>
      <c r="B385" s="234"/>
      <c r="C385" s="235"/>
      <c r="D385" s="224" t="s">
        <v>137</v>
      </c>
      <c r="E385" s="236" t="s">
        <v>19</v>
      </c>
      <c r="F385" s="237" t="s">
        <v>139</v>
      </c>
      <c r="G385" s="235"/>
      <c r="H385" s="238">
        <v>829.67100000000005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4" t="s">
        <v>137</v>
      </c>
      <c r="AU385" s="244" t="s">
        <v>84</v>
      </c>
      <c r="AV385" s="14" t="s">
        <v>133</v>
      </c>
      <c r="AW385" s="14" t="s">
        <v>35</v>
      </c>
      <c r="AX385" s="14" t="s">
        <v>82</v>
      </c>
      <c r="AY385" s="244" t="s">
        <v>125</v>
      </c>
    </row>
    <row r="386" s="2" customFormat="1" ht="37.8" customHeight="1">
      <c r="A386" s="38"/>
      <c r="B386" s="39"/>
      <c r="C386" s="204" t="s">
        <v>598</v>
      </c>
      <c r="D386" s="204" t="s">
        <v>128</v>
      </c>
      <c r="E386" s="205" t="s">
        <v>599</v>
      </c>
      <c r="F386" s="206" t="s">
        <v>600</v>
      </c>
      <c r="G386" s="207" t="s">
        <v>142</v>
      </c>
      <c r="H386" s="208">
        <v>829.67100000000005</v>
      </c>
      <c r="I386" s="209"/>
      <c r="J386" s="210">
        <f>ROUND(I386*H386,2)</f>
        <v>0</v>
      </c>
      <c r="K386" s="206" t="s">
        <v>132</v>
      </c>
      <c r="L386" s="44"/>
      <c r="M386" s="211" t="s">
        <v>19</v>
      </c>
      <c r="N386" s="212" t="s">
        <v>45</v>
      </c>
      <c r="O386" s="84"/>
      <c r="P386" s="213">
        <f>O386*H386</f>
        <v>0</v>
      </c>
      <c r="Q386" s="213">
        <v>0.00092064000000000002</v>
      </c>
      <c r="R386" s="213">
        <f>Q386*H386</f>
        <v>0.76382830944000002</v>
      </c>
      <c r="S386" s="213">
        <v>0</v>
      </c>
      <c r="T386" s="214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15" t="s">
        <v>224</v>
      </c>
      <c r="AT386" s="215" t="s">
        <v>128</v>
      </c>
      <c r="AU386" s="215" t="s">
        <v>84</v>
      </c>
      <c r="AY386" s="17" t="s">
        <v>125</v>
      </c>
      <c r="BE386" s="216">
        <f>IF(N386="základní",J386,0)</f>
        <v>0</v>
      </c>
      <c r="BF386" s="216">
        <f>IF(N386="snížená",J386,0)</f>
        <v>0</v>
      </c>
      <c r="BG386" s="216">
        <f>IF(N386="zákl. přenesená",J386,0)</f>
        <v>0</v>
      </c>
      <c r="BH386" s="216">
        <f>IF(N386="sníž. přenesená",J386,0)</f>
        <v>0</v>
      </c>
      <c r="BI386" s="216">
        <f>IF(N386="nulová",J386,0)</f>
        <v>0</v>
      </c>
      <c r="BJ386" s="17" t="s">
        <v>82</v>
      </c>
      <c r="BK386" s="216">
        <f>ROUND(I386*H386,2)</f>
        <v>0</v>
      </c>
      <c r="BL386" s="17" t="s">
        <v>224</v>
      </c>
      <c r="BM386" s="215" t="s">
        <v>601</v>
      </c>
    </row>
    <row r="387" s="2" customFormat="1">
      <c r="A387" s="38"/>
      <c r="B387" s="39"/>
      <c r="C387" s="40"/>
      <c r="D387" s="217" t="s">
        <v>135</v>
      </c>
      <c r="E387" s="40"/>
      <c r="F387" s="218" t="s">
        <v>602</v>
      </c>
      <c r="G387" s="40"/>
      <c r="H387" s="40"/>
      <c r="I387" s="219"/>
      <c r="J387" s="40"/>
      <c r="K387" s="40"/>
      <c r="L387" s="44"/>
      <c r="M387" s="220"/>
      <c r="N387" s="221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135</v>
      </c>
      <c r="AU387" s="17" t="s">
        <v>84</v>
      </c>
    </row>
    <row r="388" s="13" customFormat="1">
      <c r="A388" s="13"/>
      <c r="B388" s="222"/>
      <c r="C388" s="223"/>
      <c r="D388" s="224" t="s">
        <v>137</v>
      </c>
      <c r="E388" s="225" t="s">
        <v>19</v>
      </c>
      <c r="F388" s="226" t="s">
        <v>156</v>
      </c>
      <c r="G388" s="223"/>
      <c r="H388" s="227">
        <v>798.17100000000005</v>
      </c>
      <c r="I388" s="228"/>
      <c r="J388" s="223"/>
      <c r="K388" s="223"/>
      <c r="L388" s="229"/>
      <c r="M388" s="230"/>
      <c r="N388" s="231"/>
      <c r="O388" s="231"/>
      <c r="P388" s="231"/>
      <c r="Q388" s="231"/>
      <c r="R388" s="231"/>
      <c r="S388" s="231"/>
      <c r="T388" s="23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3" t="s">
        <v>137</v>
      </c>
      <c r="AU388" s="233" t="s">
        <v>84</v>
      </c>
      <c r="AV388" s="13" t="s">
        <v>84</v>
      </c>
      <c r="AW388" s="13" t="s">
        <v>35</v>
      </c>
      <c r="AX388" s="13" t="s">
        <v>74</v>
      </c>
      <c r="AY388" s="233" t="s">
        <v>125</v>
      </c>
    </row>
    <row r="389" s="13" customFormat="1">
      <c r="A389" s="13"/>
      <c r="B389" s="222"/>
      <c r="C389" s="223"/>
      <c r="D389" s="224" t="s">
        <v>137</v>
      </c>
      <c r="E389" s="225" t="s">
        <v>19</v>
      </c>
      <c r="F389" s="226" t="s">
        <v>597</v>
      </c>
      <c r="G389" s="223"/>
      <c r="H389" s="227">
        <v>31.5</v>
      </c>
      <c r="I389" s="228"/>
      <c r="J389" s="223"/>
      <c r="K389" s="223"/>
      <c r="L389" s="229"/>
      <c r="M389" s="230"/>
      <c r="N389" s="231"/>
      <c r="O389" s="231"/>
      <c r="P389" s="231"/>
      <c r="Q389" s="231"/>
      <c r="R389" s="231"/>
      <c r="S389" s="231"/>
      <c r="T389" s="23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3" t="s">
        <v>137</v>
      </c>
      <c r="AU389" s="233" t="s">
        <v>84</v>
      </c>
      <c r="AV389" s="13" t="s">
        <v>84</v>
      </c>
      <c r="AW389" s="13" t="s">
        <v>35</v>
      </c>
      <c r="AX389" s="13" t="s">
        <v>74</v>
      </c>
      <c r="AY389" s="233" t="s">
        <v>125</v>
      </c>
    </row>
    <row r="390" s="14" customFormat="1">
      <c r="A390" s="14"/>
      <c r="B390" s="234"/>
      <c r="C390" s="235"/>
      <c r="D390" s="224" t="s">
        <v>137</v>
      </c>
      <c r="E390" s="236" t="s">
        <v>19</v>
      </c>
      <c r="F390" s="237" t="s">
        <v>139</v>
      </c>
      <c r="G390" s="235"/>
      <c r="H390" s="238">
        <v>829.67100000000005</v>
      </c>
      <c r="I390" s="239"/>
      <c r="J390" s="235"/>
      <c r="K390" s="235"/>
      <c r="L390" s="240"/>
      <c r="M390" s="265"/>
      <c r="N390" s="266"/>
      <c r="O390" s="266"/>
      <c r="P390" s="266"/>
      <c r="Q390" s="266"/>
      <c r="R390" s="266"/>
      <c r="S390" s="266"/>
      <c r="T390" s="26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4" t="s">
        <v>137</v>
      </c>
      <c r="AU390" s="244" t="s">
        <v>84</v>
      </c>
      <c r="AV390" s="14" t="s">
        <v>133</v>
      </c>
      <c r="AW390" s="14" t="s">
        <v>35</v>
      </c>
      <c r="AX390" s="14" t="s">
        <v>82</v>
      </c>
      <c r="AY390" s="244" t="s">
        <v>125</v>
      </c>
    </row>
    <row r="391" s="2" customFormat="1" ht="6.96" customHeight="1">
      <c r="A391" s="38"/>
      <c r="B391" s="59"/>
      <c r="C391" s="60"/>
      <c r="D391" s="60"/>
      <c r="E391" s="60"/>
      <c r="F391" s="60"/>
      <c r="G391" s="60"/>
      <c r="H391" s="60"/>
      <c r="I391" s="60"/>
      <c r="J391" s="60"/>
      <c r="K391" s="60"/>
      <c r="L391" s="44"/>
      <c r="M391" s="38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</row>
  </sheetData>
  <sheetProtection sheet="1" autoFilter="0" formatColumns="0" formatRows="0" objects="1" scenarios="1" spinCount="100000" saltValue="tqz/sKfCrSlz/Afok0NFG47wmDpGscOptfRLzGH47H+5dMMvuUfJxM6jKcmT7rsSw6bPcuLswlMi1NQtfPaLxg==" hashValue="8EP0oDsfau5GiRGcOGxi5dOdaLWgKbm44F5Dye94H++1QlkidVugCGUKBaNWlwkhChQhUd44Lwdz+7k18Bg3lQ==" algorithmName="SHA-512" password="CC35"/>
  <autoFilter ref="C90:K390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3_01/349234841"/>
    <hyperlink ref="F99" r:id="rId2" display="https://podminky.urs.cz/item/CS_URS_2023_01/349235861"/>
    <hyperlink ref="F102" r:id="rId3" display="https://podminky.urs.cz/item/CS_URS_2023_01/621142001"/>
    <hyperlink ref="F106" r:id="rId4" display="https://podminky.urs.cz/item/CS_URS_2023_01/622131101"/>
    <hyperlink ref="F109" r:id="rId5" display="https://podminky.urs.cz/item/CS_URS_2023_01/622131102"/>
    <hyperlink ref="F113" r:id="rId6" display="https://podminky.urs.cz/item/CS_URS_2023_01/622142001"/>
    <hyperlink ref="F116" r:id="rId7" display="https://podminky.urs.cz/item/CS_URS_2023_01/622151031"/>
    <hyperlink ref="F119" r:id="rId8" display="https://podminky.urs.cz/item/CS_URS_2023_01/622211001"/>
    <hyperlink ref="F127" r:id="rId9" display="https://podminky.urs.cz/item/CS_URS_2023_01/622212051"/>
    <hyperlink ref="F132" r:id="rId10" display="https://podminky.urs.cz/item/CS_URS_2023_01/622252002"/>
    <hyperlink ref="F139" r:id="rId11" display="https://podminky.urs.cz/item/CS_URS_2023_01/622322341"/>
    <hyperlink ref="F145" r:id="rId12" display="https://podminky.urs.cz/item/CS_URS_2023_01/622322391"/>
    <hyperlink ref="F149" r:id="rId13" display="https://podminky.urs.cz/item/CS_URS_2023_01/622325121"/>
    <hyperlink ref="F154" r:id="rId14" display="https://podminky.urs.cz/item/CS_URS_2023_01/622325191"/>
    <hyperlink ref="F158" r:id="rId15" display="https://podminky.urs.cz/item/CS_URS_2023_01/622328231"/>
    <hyperlink ref="F161" r:id="rId16" display="https://podminky.urs.cz/item/CS_URS_2023_01/622331121"/>
    <hyperlink ref="F165" r:id="rId17" display="https://podminky.urs.cz/item/CS_URS_2023_01/622331191"/>
    <hyperlink ref="F168" r:id="rId18" display="https://podminky.urs.cz/item/CS_URS_2023_01/622531002"/>
    <hyperlink ref="F171" r:id="rId19" display="https://podminky.urs.cz/item/CS_URS_2023_01/629991001"/>
    <hyperlink ref="F174" r:id="rId20" display="https://podminky.urs.cz/item/CS_URS_2023_01/629991011"/>
    <hyperlink ref="F179" r:id="rId21" display="https://podminky.urs.cz/item/CS_URS_2023_01/629999011"/>
    <hyperlink ref="F184" r:id="rId22" display="https://podminky.urs.cz/item/CS_URS_2023_01/629999022"/>
    <hyperlink ref="F193" r:id="rId23" display="https://podminky.urs.cz/item/CS_URS_2023_01/941111112"/>
    <hyperlink ref="F197" r:id="rId24" display="https://podminky.urs.cz/item/CS_URS_2023_01/941111212"/>
    <hyperlink ref="F200" r:id="rId25" display="https://podminky.urs.cz/item/CS_URS_2023_01/941111812"/>
    <hyperlink ref="F202" r:id="rId26" display="https://podminky.urs.cz/item/CS_URS_2023_01/944511111"/>
    <hyperlink ref="F206" r:id="rId27" display="https://podminky.urs.cz/item/CS_URS_2023_01/944511211"/>
    <hyperlink ref="F209" r:id="rId28" display="https://podminky.urs.cz/item/CS_URS_2023_01/944511811"/>
    <hyperlink ref="F211" r:id="rId29" display="https://podminky.urs.cz/item/CS_URS_2023_01/952902121"/>
    <hyperlink ref="F215" r:id="rId30" display="https://podminky.urs.cz/item/CS_URS_2023_01/978019391"/>
    <hyperlink ref="F225" r:id="rId31" display="https://podminky.urs.cz/item/CS_URS_2023_01/978059311"/>
    <hyperlink ref="F229" r:id="rId32" display="https://podminky.urs.cz/item/CS_URS_2023_01/985131311"/>
    <hyperlink ref="F236" r:id="rId33" display="https://podminky.urs.cz/item/CS_URS_2023_01/997013501"/>
    <hyperlink ref="F238" r:id="rId34" display="https://podminky.urs.cz/item/CS_URS_2023_01/997013509"/>
    <hyperlink ref="F241" r:id="rId35" display="https://podminky.urs.cz/item/CS_URS_2023_01/997013511"/>
    <hyperlink ref="F243" r:id="rId36" display="https://podminky.urs.cz/item/CS_URS_2023_01/997013869"/>
    <hyperlink ref="F247" r:id="rId37" display="https://podminky.urs.cz/item/CS_URS_2023_01/998011003"/>
    <hyperlink ref="F251" r:id="rId38" display="https://podminky.urs.cz/item/CS_URS_2023_01/764002851"/>
    <hyperlink ref="F255" r:id="rId39" display="https://podminky.urs.cz/item/CS_URS_2023_01/764002861"/>
    <hyperlink ref="F263" r:id="rId40" display="https://podminky.urs.cz/item/CS_URS_2023_01/764004861"/>
    <hyperlink ref="F267" r:id="rId41" display="https://podminky.urs.cz/item/CS_URS_2023_01/764246342"/>
    <hyperlink ref="F272" r:id="rId42" display="https://podminky.urs.cz/item/CS_URS_2023_01/764246344"/>
    <hyperlink ref="F276" r:id="rId43" display="https://podminky.urs.cz/item/CS_URS_2023_01/764248324"/>
    <hyperlink ref="F280" r:id="rId44" display="https://podminky.urs.cz/item/CS_URS_2023_01/764248325"/>
    <hyperlink ref="F284" r:id="rId45" display="https://podminky.urs.cz/item/CS_URS_2023_01/764248326"/>
    <hyperlink ref="F289" r:id="rId46" display="https://podminky.urs.cz/item/CS_URS_2023_01/764248356"/>
    <hyperlink ref="F292" r:id="rId47" display="https://podminky.urs.cz/item/CS_URS_2023_01/764341303"/>
    <hyperlink ref="F296" r:id="rId48" display="https://podminky.urs.cz/item/CS_URS_2023_01/764548325"/>
    <hyperlink ref="F300" r:id="rId49" display="https://podminky.urs.cz/item/CS_URS_2023_01/998764103"/>
    <hyperlink ref="F305" r:id="rId50" display="https://podminky.urs.cz/item/CS_URS_2023_01/767995111"/>
    <hyperlink ref="F311" r:id="rId51" display="https://podminky.urs.cz/item/CS_URS_2023_01/767996801"/>
    <hyperlink ref="F313" r:id="rId52" display="https://podminky.urs.cz/item/CS_URS_2023_01/998767103"/>
    <hyperlink ref="F319" r:id="rId53" display="https://podminky.urs.cz/item/CS_URS_2023_01/998782101"/>
    <hyperlink ref="F322" r:id="rId54" display="https://podminky.urs.cz/item/CS_URS_2023_01/783106805"/>
    <hyperlink ref="F326" r:id="rId55" display="https://podminky.urs.cz/item/CS_URS_2023_01/783113101"/>
    <hyperlink ref="F330" r:id="rId56" display="https://podminky.urs.cz/item/CS_URS_2023_01/783114101"/>
    <hyperlink ref="F334" r:id="rId57" display="https://podminky.urs.cz/item/CS_URS_2023_01/783118211"/>
    <hyperlink ref="F338" r:id="rId58" display="https://podminky.urs.cz/item/CS_URS_2023_01/783122131"/>
    <hyperlink ref="F342" r:id="rId59" display="https://podminky.urs.cz/item/CS_URS_2023_01/783306807"/>
    <hyperlink ref="F347" r:id="rId60" display="https://podminky.urs.cz/item/CS_URS_2023_01/783314203"/>
    <hyperlink ref="F353" r:id="rId61" display="https://podminky.urs.cz/item/CS_URS_2023_01/783317105"/>
    <hyperlink ref="F359" r:id="rId62" display="https://podminky.urs.cz/item/CS_URS_2023_01/783806801"/>
    <hyperlink ref="F364" r:id="rId63" display="https://podminky.urs.cz/item/CS_URS_2023_01/783806807"/>
    <hyperlink ref="F369" r:id="rId64" display="https://podminky.urs.cz/item/CS_URS_2023_01/783806811"/>
    <hyperlink ref="F374" r:id="rId65" display="https://podminky.urs.cz/item/CS_URS_2023_01/783809227"/>
    <hyperlink ref="F379" r:id="rId66" display="https://podminky.urs.cz/item/CS_URS_2023_01/783822121"/>
    <hyperlink ref="F382" r:id="rId67" display="https://podminky.urs.cz/item/CS_URS_2023_01/783823175"/>
    <hyperlink ref="F387" r:id="rId68" display="https://podminky.urs.cz/item/CS_URS_2023_01/78382746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84</v>
      </c>
    </row>
    <row r="4" hidden="1" s="1" customFormat="1" ht="24.96" customHeight="1">
      <c r="B4" s="20"/>
      <c r="D4" s="130" t="s">
        <v>91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Oprava čelní fasády - etapa 2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603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26. 2. 2023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">
        <v>33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34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37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38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40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42</v>
      </c>
      <c r="G32" s="38"/>
      <c r="H32" s="38"/>
      <c r="I32" s="145" t="s">
        <v>41</v>
      </c>
      <c r="J32" s="145" t="s">
        <v>43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44</v>
      </c>
      <c r="E33" s="132" t="s">
        <v>45</v>
      </c>
      <c r="F33" s="147">
        <f>ROUND((SUM(BE88:BE153)),  2)</f>
        <v>0</v>
      </c>
      <c r="G33" s="38"/>
      <c r="H33" s="38"/>
      <c r="I33" s="148">
        <v>0.20999999999999999</v>
      </c>
      <c r="J33" s="147">
        <f>ROUND(((SUM(BE88:BE153))*I33),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46</v>
      </c>
      <c r="F34" s="147">
        <f>ROUND((SUM(BF88:BF153)),  2)</f>
        <v>0</v>
      </c>
      <c r="G34" s="38"/>
      <c r="H34" s="38"/>
      <c r="I34" s="148">
        <v>0.14999999999999999</v>
      </c>
      <c r="J34" s="147">
        <f>ROUND(((SUM(BF88:BF153))*I34),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47</v>
      </c>
      <c r="F35" s="147">
        <f>ROUND((SUM(BG88:BG153)),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48</v>
      </c>
      <c r="F36" s="147">
        <f>ROUND((SUM(BH88:BH153)),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49</v>
      </c>
      <c r="F37" s="147">
        <f>ROUND((SUM(BI88:BI153)),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50</v>
      </c>
      <c r="E39" s="151"/>
      <c r="F39" s="151"/>
      <c r="G39" s="152" t="s">
        <v>51</v>
      </c>
      <c r="H39" s="153" t="s">
        <v>52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Oprava čelní fasády - etapa 2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B - Antigrafitty + výměna gajgrů I.+ II.etapa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Škroupova 209/13, Plzeň</v>
      </c>
      <c r="G52" s="40"/>
      <c r="H52" s="40"/>
      <c r="I52" s="32" t="s">
        <v>23</v>
      </c>
      <c r="J52" s="72" t="str">
        <f>IF(J12="","",J12)</f>
        <v>26. 2. 2023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 xml:space="preserve">Integrovaná střední škola živnostenská </v>
      </c>
      <c r="G54" s="40"/>
      <c r="H54" s="40"/>
      <c r="I54" s="32" t="s">
        <v>32</v>
      </c>
      <c r="J54" s="36" t="str">
        <f>E21</f>
        <v>Planteam, Na Výsluní 630, Líně - Sulkov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Ing. Potužáková Irena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95</v>
      </c>
      <c r="D57" s="162"/>
      <c r="E57" s="162"/>
      <c r="F57" s="162"/>
      <c r="G57" s="162"/>
      <c r="H57" s="162"/>
      <c r="I57" s="162"/>
      <c r="J57" s="163" t="s">
        <v>96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72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hidden="1" s="9" customFormat="1" ht="24.96" customHeight="1">
      <c r="A60" s="9"/>
      <c r="B60" s="165"/>
      <c r="C60" s="166"/>
      <c r="D60" s="167" t="s">
        <v>98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604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605</v>
      </c>
      <c r="E62" s="174"/>
      <c r="F62" s="174"/>
      <c r="G62" s="174"/>
      <c r="H62" s="174"/>
      <c r="I62" s="174"/>
      <c r="J62" s="175">
        <f>J103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102</v>
      </c>
      <c r="E63" s="174"/>
      <c r="F63" s="174"/>
      <c r="G63" s="174"/>
      <c r="H63" s="174"/>
      <c r="I63" s="174"/>
      <c r="J63" s="175">
        <f>J110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103</v>
      </c>
      <c r="E64" s="174"/>
      <c r="F64" s="174"/>
      <c r="G64" s="174"/>
      <c r="H64" s="174"/>
      <c r="I64" s="174"/>
      <c r="J64" s="175">
        <f>J117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104</v>
      </c>
      <c r="E65" s="174"/>
      <c r="F65" s="174"/>
      <c r="G65" s="174"/>
      <c r="H65" s="174"/>
      <c r="I65" s="174"/>
      <c r="J65" s="175">
        <f>J129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5"/>
      <c r="C66" s="166"/>
      <c r="D66" s="167" t="s">
        <v>105</v>
      </c>
      <c r="E66" s="168"/>
      <c r="F66" s="168"/>
      <c r="G66" s="168"/>
      <c r="H66" s="168"/>
      <c r="I66" s="168"/>
      <c r="J66" s="169">
        <f>J132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71"/>
      <c r="C67" s="172"/>
      <c r="D67" s="173" t="s">
        <v>606</v>
      </c>
      <c r="E67" s="174"/>
      <c r="F67" s="174"/>
      <c r="G67" s="174"/>
      <c r="H67" s="174"/>
      <c r="I67" s="174"/>
      <c r="J67" s="175">
        <f>J133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109</v>
      </c>
      <c r="E68" s="174"/>
      <c r="F68" s="174"/>
      <c r="G68" s="174"/>
      <c r="H68" s="174"/>
      <c r="I68" s="174"/>
      <c r="J68" s="175">
        <f>J144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110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Oprava čelní fasády - etapa 2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92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B - Antigrafitty + výměna gajgrů I.+ II.etapa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Škroupova 209/13, Plzeň</v>
      </c>
      <c r="G82" s="40"/>
      <c r="H82" s="40"/>
      <c r="I82" s="32" t="s">
        <v>23</v>
      </c>
      <c r="J82" s="72" t="str">
        <f>IF(J12="","",J12)</f>
        <v>26. 2. 2023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2" t="s">
        <v>25</v>
      </c>
      <c r="D84" s="40"/>
      <c r="E84" s="40"/>
      <c r="F84" s="27" t="str">
        <f>E15</f>
        <v xml:space="preserve">Integrovaná střední škola živnostenská </v>
      </c>
      <c r="G84" s="40"/>
      <c r="H84" s="40"/>
      <c r="I84" s="32" t="s">
        <v>32</v>
      </c>
      <c r="J84" s="36" t="str">
        <f>E21</f>
        <v>Planteam, Na Výsluní 630, Líně - Sulkov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30</v>
      </c>
      <c r="D85" s="40"/>
      <c r="E85" s="40"/>
      <c r="F85" s="27" t="str">
        <f>IF(E18="","",E18)</f>
        <v>Vyplň údaj</v>
      </c>
      <c r="G85" s="40"/>
      <c r="H85" s="40"/>
      <c r="I85" s="32" t="s">
        <v>36</v>
      </c>
      <c r="J85" s="36" t="str">
        <f>E24</f>
        <v>Ing. Potužáková Irena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111</v>
      </c>
      <c r="D87" s="180" t="s">
        <v>59</v>
      </c>
      <c r="E87" s="180" t="s">
        <v>55</v>
      </c>
      <c r="F87" s="180" t="s">
        <v>56</v>
      </c>
      <c r="G87" s="180" t="s">
        <v>112</v>
      </c>
      <c r="H87" s="180" t="s">
        <v>113</v>
      </c>
      <c r="I87" s="180" t="s">
        <v>114</v>
      </c>
      <c r="J87" s="180" t="s">
        <v>96</v>
      </c>
      <c r="K87" s="181" t="s">
        <v>115</v>
      </c>
      <c r="L87" s="182"/>
      <c r="M87" s="92" t="s">
        <v>19</v>
      </c>
      <c r="N87" s="93" t="s">
        <v>44</v>
      </c>
      <c r="O87" s="93" t="s">
        <v>116</v>
      </c>
      <c r="P87" s="93" t="s">
        <v>117</v>
      </c>
      <c r="Q87" s="93" t="s">
        <v>118</v>
      </c>
      <c r="R87" s="93" t="s">
        <v>119</v>
      </c>
      <c r="S87" s="93" t="s">
        <v>120</v>
      </c>
      <c r="T87" s="94" t="s">
        <v>121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122</v>
      </c>
      <c r="D88" s="40"/>
      <c r="E88" s="40"/>
      <c r="F88" s="40"/>
      <c r="G88" s="40"/>
      <c r="H88" s="40"/>
      <c r="I88" s="40"/>
      <c r="J88" s="183">
        <f>BK88</f>
        <v>0</v>
      </c>
      <c r="K88" s="40"/>
      <c r="L88" s="44"/>
      <c r="M88" s="95"/>
      <c r="N88" s="184"/>
      <c r="O88" s="96"/>
      <c r="P88" s="185">
        <f>P89+P132</f>
        <v>0</v>
      </c>
      <c r="Q88" s="96"/>
      <c r="R88" s="185">
        <f>R89+R132</f>
        <v>1.2833606</v>
      </c>
      <c r="S88" s="96"/>
      <c r="T88" s="186">
        <f>T89+T132</f>
        <v>1.1104400000000001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73</v>
      </c>
      <c r="AU88" s="17" t="s">
        <v>97</v>
      </c>
      <c r="BK88" s="187">
        <f>BK89+BK132</f>
        <v>0</v>
      </c>
    </row>
    <row r="89" s="12" customFormat="1" ht="25.92" customHeight="1">
      <c r="A89" s="12"/>
      <c r="B89" s="188"/>
      <c r="C89" s="189"/>
      <c r="D89" s="190" t="s">
        <v>73</v>
      </c>
      <c r="E89" s="191" t="s">
        <v>123</v>
      </c>
      <c r="F89" s="191" t="s">
        <v>124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P90+P103+P110+P117+P129</f>
        <v>0</v>
      </c>
      <c r="Q89" s="196"/>
      <c r="R89" s="197">
        <f>R90+R103+R110+R117+R129</f>
        <v>1.10978</v>
      </c>
      <c r="S89" s="196"/>
      <c r="T89" s="198">
        <f>T90+T103+T110+T117+T129</f>
        <v>1.04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82</v>
      </c>
      <c r="AT89" s="200" t="s">
        <v>73</v>
      </c>
      <c r="AU89" s="200" t="s">
        <v>74</v>
      </c>
      <c r="AY89" s="199" t="s">
        <v>125</v>
      </c>
      <c r="BK89" s="201">
        <f>BK90+BK103+BK110+BK117+BK129</f>
        <v>0</v>
      </c>
    </row>
    <row r="90" s="12" customFormat="1" ht="22.8" customHeight="1">
      <c r="A90" s="12"/>
      <c r="B90" s="188"/>
      <c r="C90" s="189"/>
      <c r="D90" s="190" t="s">
        <v>73</v>
      </c>
      <c r="E90" s="202" t="s">
        <v>82</v>
      </c>
      <c r="F90" s="202" t="s">
        <v>607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SUM(P91:P102)</f>
        <v>0</v>
      </c>
      <c r="Q90" s="196"/>
      <c r="R90" s="197">
        <f>SUM(R91:R102)</f>
        <v>0</v>
      </c>
      <c r="S90" s="196"/>
      <c r="T90" s="198">
        <f>SUM(T91:T102)</f>
        <v>1.04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82</v>
      </c>
      <c r="AT90" s="200" t="s">
        <v>73</v>
      </c>
      <c r="AU90" s="200" t="s">
        <v>82</v>
      </c>
      <c r="AY90" s="199" t="s">
        <v>125</v>
      </c>
      <c r="BK90" s="201">
        <f>SUM(BK91:BK102)</f>
        <v>0</v>
      </c>
    </row>
    <row r="91" s="2" customFormat="1" ht="62.7" customHeight="1">
      <c r="A91" s="38"/>
      <c r="B91" s="39"/>
      <c r="C91" s="204" t="s">
        <v>82</v>
      </c>
      <c r="D91" s="204" t="s">
        <v>128</v>
      </c>
      <c r="E91" s="205" t="s">
        <v>608</v>
      </c>
      <c r="F91" s="206" t="s">
        <v>609</v>
      </c>
      <c r="G91" s="207" t="s">
        <v>142</v>
      </c>
      <c r="H91" s="208">
        <v>2</v>
      </c>
      <c r="I91" s="209"/>
      <c r="J91" s="210">
        <f>ROUND(I91*H91,2)</f>
        <v>0</v>
      </c>
      <c r="K91" s="206" t="s">
        <v>132</v>
      </c>
      <c r="L91" s="44"/>
      <c r="M91" s="211" t="s">
        <v>19</v>
      </c>
      <c r="N91" s="212" t="s">
        <v>45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0.29999999999999999</v>
      </c>
      <c r="T91" s="214">
        <f>S91*H91</f>
        <v>0.59999999999999998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133</v>
      </c>
      <c r="AT91" s="215" t="s">
        <v>128</v>
      </c>
      <c r="AU91" s="215" t="s">
        <v>84</v>
      </c>
      <c r="AY91" s="17" t="s">
        <v>125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82</v>
      </c>
      <c r="BK91" s="216">
        <f>ROUND(I91*H91,2)</f>
        <v>0</v>
      </c>
      <c r="BL91" s="17" t="s">
        <v>133</v>
      </c>
      <c r="BM91" s="215" t="s">
        <v>610</v>
      </c>
    </row>
    <row r="92" s="2" customFormat="1">
      <c r="A92" s="38"/>
      <c r="B92" s="39"/>
      <c r="C92" s="40"/>
      <c r="D92" s="217" t="s">
        <v>135</v>
      </c>
      <c r="E92" s="40"/>
      <c r="F92" s="218" t="s">
        <v>611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135</v>
      </c>
      <c r="AU92" s="17" t="s">
        <v>84</v>
      </c>
    </row>
    <row r="93" s="13" customFormat="1">
      <c r="A93" s="13"/>
      <c r="B93" s="222"/>
      <c r="C93" s="223"/>
      <c r="D93" s="224" t="s">
        <v>137</v>
      </c>
      <c r="E93" s="225" t="s">
        <v>19</v>
      </c>
      <c r="F93" s="226" t="s">
        <v>612</v>
      </c>
      <c r="G93" s="223"/>
      <c r="H93" s="227">
        <v>2</v>
      </c>
      <c r="I93" s="228"/>
      <c r="J93" s="223"/>
      <c r="K93" s="223"/>
      <c r="L93" s="229"/>
      <c r="M93" s="230"/>
      <c r="N93" s="231"/>
      <c r="O93" s="231"/>
      <c r="P93" s="231"/>
      <c r="Q93" s="231"/>
      <c r="R93" s="231"/>
      <c r="S93" s="231"/>
      <c r="T93" s="23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137</v>
      </c>
      <c r="AU93" s="233" t="s">
        <v>84</v>
      </c>
      <c r="AV93" s="13" t="s">
        <v>84</v>
      </c>
      <c r="AW93" s="13" t="s">
        <v>35</v>
      </c>
      <c r="AX93" s="13" t="s">
        <v>82</v>
      </c>
      <c r="AY93" s="233" t="s">
        <v>125</v>
      </c>
    </row>
    <row r="94" s="2" customFormat="1" ht="62.7" customHeight="1">
      <c r="A94" s="38"/>
      <c r="B94" s="39"/>
      <c r="C94" s="204" t="s">
        <v>84</v>
      </c>
      <c r="D94" s="204" t="s">
        <v>128</v>
      </c>
      <c r="E94" s="205" t="s">
        <v>613</v>
      </c>
      <c r="F94" s="206" t="s">
        <v>614</v>
      </c>
      <c r="G94" s="207" t="s">
        <v>142</v>
      </c>
      <c r="H94" s="208">
        <v>2</v>
      </c>
      <c r="I94" s="209"/>
      <c r="J94" s="210">
        <f>ROUND(I94*H94,2)</f>
        <v>0</v>
      </c>
      <c r="K94" s="206" t="s">
        <v>132</v>
      </c>
      <c r="L94" s="44"/>
      <c r="M94" s="211" t="s">
        <v>19</v>
      </c>
      <c r="N94" s="212" t="s">
        <v>45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0.22</v>
      </c>
      <c r="T94" s="214">
        <f>S94*H94</f>
        <v>0.44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133</v>
      </c>
      <c r="AT94" s="215" t="s">
        <v>128</v>
      </c>
      <c r="AU94" s="215" t="s">
        <v>84</v>
      </c>
      <c r="AY94" s="17" t="s">
        <v>125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82</v>
      </c>
      <c r="BK94" s="216">
        <f>ROUND(I94*H94,2)</f>
        <v>0</v>
      </c>
      <c r="BL94" s="17" t="s">
        <v>133</v>
      </c>
      <c r="BM94" s="215" t="s">
        <v>615</v>
      </c>
    </row>
    <row r="95" s="2" customFormat="1">
      <c r="A95" s="38"/>
      <c r="B95" s="39"/>
      <c r="C95" s="40"/>
      <c r="D95" s="217" t="s">
        <v>135</v>
      </c>
      <c r="E95" s="40"/>
      <c r="F95" s="218" t="s">
        <v>616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135</v>
      </c>
      <c r="AU95" s="17" t="s">
        <v>84</v>
      </c>
    </row>
    <row r="96" s="13" customFormat="1">
      <c r="A96" s="13"/>
      <c r="B96" s="222"/>
      <c r="C96" s="223"/>
      <c r="D96" s="224" t="s">
        <v>137</v>
      </c>
      <c r="E96" s="225" t="s">
        <v>19</v>
      </c>
      <c r="F96" s="226" t="s">
        <v>617</v>
      </c>
      <c r="G96" s="223"/>
      <c r="H96" s="227">
        <v>2</v>
      </c>
      <c r="I96" s="228"/>
      <c r="J96" s="223"/>
      <c r="K96" s="223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137</v>
      </c>
      <c r="AU96" s="233" t="s">
        <v>84</v>
      </c>
      <c r="AV96" s="13" t="s">
        <v>84</v>
      </c>
      <c r="AW96" s="13" t="s">
        <v>35</v>
      </c>
      <c r="AX96" s="13" t="s">
        <v>82</v>
      </c>
      <c r="AY96" s="233" t="s">
        <v>125</v>
      </c>
    </row>
    <row r="97" s="2" customFormat="1" ht="37.8" customHeight="1">
      <c r="A97" s="38"/>
      <c r="B97" s="39"/>
      <c r="C97" s="204" t="s">
        <v>126</v>
      </c>
      <c r="D97" s="204" t="s">
        <v>128</v>
      </c>
      <c r="E97" s="205" t="s">
        <v>618</v>
      </c>
      <c r="F97" s="206" t="s">
        <v>619</v>
      </c>
      <c r="G97" s="207" t="s">
        <v>620</v>
      </c>
      <c r="H97" s="208">
        <v>4</v>
      </c>
      <c r="I97" s="209"/>
      <c r="J97" s="210">
        <f>ROUND(I97*H97,2)</f>
        <v>0</v>
      </c>
      <c r="K97" s="206" t="s">
        <v>132</v>
      </c>
      <c r="L97" s="44"/>
      <c r="M97" s="211" t="s">
        <v>19</v>
      </c>
      <c r="N97" s="212" t="s">
        <v>45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133</v>
      </c>
      <c r="AT97" s="215" t="s">
        <v>128</v>
      </c>
      <c r="AU97" s="215" t="s">
        <v>84</v>
      </c>
      <c r="AY97" s="17" t="s">
        <v>125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82</v>
      </c>
      <c r="BK97" s="216">
        <f>ROUND(I97*H97,2)</f>
        <v>0</v>
      </c>
      <c r="BL97" s="17" t="s">
        <v>133</v>
      </c>
      <c r="BM97" s="215" t="s">
        <v>621</v>
      </c>
    </row>
    <row r="98" s="2" customFormat="1">
      <c r="A98" s="38"/>
      <c r="B98" s="39"/>
      <c r="C98" s="40"/>
      <c r="D98" s="217" t="s">
        <v>135</v>
      </c>
      <c r="E98" s="40"/>
      <c r="F98" s="218" t="s">
        <v>622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135</v>
      </c>
      <c r="AU98" s="17" t="s">
        <v>84</v>
      </c>
    </row>
    <row r="99" s="13" customFormat="1">
      <c r="A99" s="13"/>
      <c r="B99" s="222"/>
      <c r="C99" s="223"/>
      <c r="D99" s="224" t="s">
        <v>137</v>
      </c>
      <c r="E99" s="225" t="s">
        <v>19</v>
      </c>
      <c r="F99" s="226" t="s">
        <v>623</v>
      </c>
      <c r="G99" s="223"/>
      <c r="H99" s="227">
        <v>4</v>
      </c>
      <c r="I99" s="228"/>
      <c r="J99" s="223"/>
      <c r="K99" s="223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137</v>
      </c>
      <c r="AU99" s="233" t="s">
        <v>84</v>
      </c>
      <c r="AV99" s="13" t="s">
        <v>84</v>
      </c>
      <c r="AW99" s="13" t="s">
        <v>35</v>
      </c>
      <c r="AX99" s="13" t="s">
        <v>82</v>
      </c>
      <c r="AY99" s="233" t="s">
        <v>125</v>
      </c>
    </row>
    <row r="100" s="2" customFormat="1" ht="44.25" customHeight="1">
      <c r="A100" s="38"/>
      <c r="B100" s="39"/>
      <c r="C100" s="204" t="s">
        <v>133</v>
      </c>
      <c r="D100" s="204" t="s">
        <v>128</v>
      </c>
      <c r="E100" s="205" t="s">
        <v>624</v>
      </c>
      <c r="F100" s="206" t="s">
        <v>625</v>
      </c>
      <c r="G100" s="207" t="s">
        <v>620</v>
      </c>
      <c r="H100" s="208">
        <v>4</v>
      </c>
      <c r="I100" s="209"/>
      <c r="J100" s="210">
        <f>ROUND(I100*H100,2)</f>
        <v>0</v>
      </c>
      <c r="K100" s="206" t="s">
        <v>132</v>
      </c>
      <c r="L100" s="44"/>
      <c r="M100" s="211" t="s">
        <v>19</v>
      </c>
      <c r="N100" s="212" t="s">
        <v>45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133</v>
      </c>
      <c r="AT100" s="215" t="s">
        <v>128</v>
      </c>
      <c r="AU100" s="215" t="s">
        <v>84</v>
      </c>
      <c r="AY100" s="17" t="s">
        <v>125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82</v>
      </c>
      <c r="BK100" s="216">
        <f>ROUND(I100*H100,2)</f>
        <v>0</v>
      </c>
      <c r="BL100" s="17" t="s">
        <v>133</v>
      </c>
      <c r="BM100" s="215" t="s">
        <v>626</v>
      </c>
    </row>
    <row r="101" s="2" customFormat="1">
      <c r="A101" s="38"/>
      <c r="B101" s="39"/>
      <c r="C101" s="40"/>
      <c r="D101" s="217" t="s">
        <v>135</v>
      </c>
      <c r="E101" s="40"/>
      <c r="F101" s="218" t="s">
        <v>627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135</v>
      </c>
      <c r="AU101" s="17" t="s">
        <v>84</v>
      </c>
    </row>
    <row r="102" s="13" customFormat="1">
      <c r="A102" s="13"/>
      <c r="B102" s="222"/>
      <c r="C102" s="223"/>
      <c r="D102" s="224" t="s">
        <v>137</v>
      </c>
      <c r="E102" s="225" t="s">
        <v>19</v>
      </c>
      <c r="F102" s="226" t="s">
        <v>623</v>
      </c>
      <c r="G102" s="223"/>
      <c r="H102" s="227">
        <v>4</v>
      </c>
      <c r="I102" s="228"/>
      <c r="J102" s="223"/>
      <c r="K102" s="223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137</v>
      </c>
      <c r="AU102" s="233" t="s">
        <v>84</v>
      </c>
      <c r="AV102" s="13" t="s">
        <v>84</v>
      </c>
      <c r="AW102" s="13" t="s">
        <v>35</v>
      </c>
      <c r="AX102" s="13" t="s">
        <v>82</v>
      </c>
      <c r="AY102" s="233" t="s">
        <v>125</v>
      </c>
    </row>
    <row r="103" s="12" customFormat="1" ht="22.8" customHeight="1">
      <c r="A103" s="12"/>
      <c r="B103" s="188"/>
      <c r="C103" s="189"/>
      <c r="D103" s="190" t="s">
        <v>73</v>
      </c>
      <c r="E103" s="202" t="s">
        <v>157</v>
      </c>
      <c r="F103" s="202" t="s">
        <v>628</v>
      </c>
      <c r="G103" s="189"/>
      <c r="H103" s="189"/>
      <c r="I103" s="192"/>
      <c r="J103" s="203">
        <f>BK103</f>
        <v>0</v>
      </c>
      <c r="K103" s="189"/>
      <c r="L103" s="194"/>
      <c r="M103" s="195"/>
      <c r="N103" s="196"/>
      <c r="O103" s="196"/>
      <c r="P103" s="197">
        <f>SUM(P104:P109)</f>
        <v>0</v>
      </c>
      <c r="Q103" s="196"/>
      <c r="R103" s="197">
        <f>SUM(R104:R109)</f>
        <v>1.1049</v>
      </c>
      <c r="S103" s="196"/>
      <c r="T103" s="198">
        <f>SUM(T104:T109)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9" t="s">
        <v>82</v>
      </c>
      <c r="AT103" s="200" t="s">
        <v>73</v>
      </c>
      <c r="AU103" s="200" t="s">
        <v>82</v>
      </c>
      <c r="AY103" s="199" t="s">
        <v>125</v>
      </c>
      <c r="BK103" s="201">
        <f>SUM(BK104:BK109)</f>
        <v>0</v>
      </c>
    </row>
    <row r="104" s="2" customFormat="1" ht="33" customHeight="1">
      <c r="A104" s="38"/>
      <c r="B104" s="39"/>
      <c r="C104" s="204" t="s">
        <v>157</v>
      </c>
      <c r="D104" s="204" t="s">
        <v>128</v>
      </c>
      <c r="E104" s="205" t="s">
        <v>629</v>
      </c>
      <c r="F104" s="206" t="s">
        <v>630</v>
      </c>
      <c r="G104" s="207" t="s">
        <v>142</v>
      </c>
      <c r="H104" s="208">
        <v>2</v>
      </c>
      <c r="I104" s="209"/>
      <c r="J104" s="210">
        <f>ROUND(I104*H104,2)</f>
        <v>0</v>
      </c>
      <c r="K104" s="206" t="s">
        <v>132</v>
      </c>
      <c r="L104" s="44"/>
      <c r="M104" s="211" t="s">
        <v>19</v>
      </c>
      <c r="N104" s="212" t="s">
        <v>45</v>
      </c>
      <c r="O104" s="84"/>
      <c r="P104" s="213">
        <f>O104*H104</f>
        <v>0</v>
      </c>
      <c r="Q104" s="213">
        <v>0.34499999999999997</v>
      </c>
      <c r="R104" s="213">
        <f>Q104*H104</f>
        <v>0.68999999999999995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133</v>
      </c>
      <c r="AT104" s="215" t="s">
        <v>128</v>
      </c>
      <c r="AU104" s="215" t="s">
        <v>84</v>
      </c>
      <c r="AY104" s="17" t="s">
        <v>125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82</v>
      </c>
      <c r="BK104" s="216">
        <f>ROUND(I104*H104,2)</f>
        <v>0</v>
      </c>
      <c r="BL104" s="17" t="s">
        <v>133</v>
      </c>
      <c r="BM104" s="215" t="s">
        <v>631</v>
      </c>
    </row>
    <row r="105" s="2" customFormat="1">
      <c r="A105" s="38"/>
      <c r="B105" s="39"/>
      <c r="C105" s="40"/>
      <c r="D105" s="217" t="s">
        <v>135</v>
      </c>
      <c r="E105" s="40"/>
      <c r="F105" s="218" t="s">
        <v>632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135</v>
      </c>
      <c r="AU105" s="17" t="s">
        <v>84</v>
      </c>
    </row>
    <row r="106" s="13" customFormat="1">
      <c r="A106" s="13"/>
      <c r="B106" s="222"/>
      <c r="C106" s="223"/>
      <c r="D106" s="224" t="s">
        <v>137</v>
      </c>
      <c r="E106" s="225" t="s">
        <v>19</v>
      </c>
      <c r="F106" s="226" t="s">
        <v>633</v>
      </c>
      <c r="G106" s="223"/>
      <c r="H106" s="227">
        <v>2</v>
      </c>
      <c r="I106" s="228"/>
      <c r="J106" s="223"/>
      <c r="K106" s="223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137</v>
      </c>
      <c r="AU106" s="233" t="s">
        <v>84</v>
      </c>
      <c r="AV106" s="13" t="s">
        <v>84</v>
      </c>
      <c r="AW106" s="13" t="s">
        <v>35</v>
      </c>
      <c r="AX106" s="13" t="s">
        <v>82</v>
      </c>
      <c r="AY106" s="233" t="s">
        <v>125</v>
      </c>
    </row>
    <row r="107" s="2" customFormat="1" ht="44.25" customHeight="1">
      <c r="A107" s="38"/>
      <c r="B107" s="39"/>
      <c r="C107" s="204" t="s">
        <v>145</v>
      </c>
      <c r="D107" s="204" t="s">
        <v>128</v>
      </c>
      <c r="E107" s="205" t="s">
        <v>634</v>
      </c>
      <c r="F107" s="206" t="s">
        <v>635</v>
      </c>
      <c r="G107" s="207" t="s">
        <v>142</v>
      </c>
      <c r="H107" s="208">
        <v>2</v>
      </c>
      <c r="I107" s="209"/>
      <c r="J107" s="210">
        <f>ROUND(I107*H107,2)</f>
        <v>0</v>
      </c>
      <c r="K107" s="206" t="s">
        <v>132</v>
      </c>
      <c r="L107" s="44"/>
      <c r="M107" s="211" t="s">
        <v>19</v>
      </c>
      <c r="N107" s="212" t="s">
        <v>45</v>
      </c>
      <c r="O107" s="84"/>
      <c r="P107" s="213">
        <f>O107*H107</f>
        <v>0</v>
      </c>
      <c r="Q107" s="213">
        <v>0.20745</v>
      </c>
      <c r="R107" s="213">
        <f>Q107*H107</f>
        <v>0.41489999999999999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133</v>
      </c>
      <c r="AT107" s="215" t="s">
        <v>128</v>
      </c>
      <c r="AU107" s="215" t="s">
        <v>84</v>
      </c>
      <c r="AY107" s="17" t="s">
        <v>125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82</v>
      </c>
      <c r="BK107" s="216">
        <f>ROUND(I107*H107,2)</f>
        <v>0</v>
      </c>
      <c r="BL107" s="17" t="s">
        <v>133</v>
      </c>
      <c r="BM107" s="215" t="s">
        <v>636</v>
      </c>
    </row>
    <row r="108" s="2" customFormat="1">
      <c r="A108" s="38"/>
      <c r="B108" s="39"/>
      <c r="C108" s="40"/>
      <c r="D108" s="217" t="s">
        <v>135</v>
      </c>
      <c r="E108" s="40"/>
      <c r="F108" s="218" t="s">
        <v>637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135</v>
      </c>
      <c r="AU108" s="17" t="s">
        <v>84</v>
      </c>
    </row>
    <row r="109" s="13" customFormat="1">
      <c r="A109" s="13"/>
      <c r="B109" s="222"/>
      <c r="C109" s="223"/>
      <c r="D109" s="224" t="s">
        <v>137</v>
      </c>
      <c r="E109" s="225" t="s">
        <v>19</v>
      </c>
      <c r="F109" s="226" t="s">
        <v>638</v>
      </c>
      <c r="G109" s="223"/>
      <c r="H109" s="227">
        <v>2</v>
      </c>
      <c r="I109" s="228"/>
      <c r="J109" s="223"/>
      <c r="K109" s="223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137</v>
      </c>
      <c r="AU109" s="233" t="s">
        <v>84</v>
      </c>
      <c r="AV109" s="13" t="s">
        <v>84</v>
      </c>
      <c r="AW109" s="13" t="s">
        <v>35</v>
      </c>
      <c r="AX109" s="13" t="s">
        <v>82</v>
      </c>
      <c r="AY109" s="233" t="s">
        <v>125</v>
      </c>
    </row>
    <row r="110" s="12" customFormat="1" ht="22.8" customHeight="1">
      <c r="A110" s="12"/>
      <c r="B110" s="188"/>
      <c r="C110" s="189"/>
      <c r="D110" s="190" t="s">
        <v>73</v>
      </c>
      <c r="E110" s="202" t="s">
        <v>182</v>
      </c>
      <c r="F110" s="202" t="s">
        <v>295</v>
      </c>
      <c r="G110" s="189"/>
      <c r="H110" s="189"/>
      <c r="I110" s="192"/>
      <c r="J110" s="203">
        <f>BK110</f>
        <v>0</v>
      </c>
      <c r="K110" s="189"/>
      <c r="L110" s="194"/>
      <c r="M110" s="195"/>
      <c r="N110" s="196"/>
      <c r="O110" s="196"/>
      <c r="P110" s="197">
        <f>SUM(P111:P116)</f>
        <v>0</v>
      </c>
      <c r="Q110" s="196"/>
      <c r="R110" s="197">
        <f>SUM(R111:R116)</f>
        <v>0.0048799999999999998</v>
      </c>
      <c r="S110" s="196"/>
      <c r="T110" s="198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9" t="s">
        <v>82</v>
      </c>
      <c r="AT110" s="200" t="s">
        <v>73</v>
      </c>
      <c r="AU110" s="200" t="s">
        <v>82</v>
      </c>
      <c r="AY110" s="199" t="s">
        <v>125</v>
      </c>
      <c r="BK110" s="201">
        <f>SUM(BK111:BK116)</f>
        <v>0</v>
      </c>
    </row>
    <row r="111" s="2" customFormat="1" ht="62.7" customHeight="1">
      <c r="A111" s="38"/>
      <c r="B111" s="39"/>
      <c r="C111" s="204" t="s">
        <v>168</v>
      </c>
      <c r="D111" s="204" t="s">
        <v>128</v>
      </c>
      <c r="E111" s="205" t="s">
        <v>639</v>
      </c>
      <c r="F111" s="206" t="s">
        <v>640</v>
      </c>
      <c r="G111" s="207" t="s">
        <v>131</v>
      </c>
      <c r="H111" s="208">
        <v>8</v>
      </c>
      <c r="I111" s="209"/>
      <c r="J111" s="210">
        <f>ROUND(I111*H111,2)</f>
        <v>0</v>
      </c>
      <c r="K111" s="206" t="s">
        <v>132</v>
      </c>
      <c r="L111" s="44"/>
      <c r="M111" s="211" t="s">
        <v>19</v>
      </c>
      <c r="N111" s="212" t="s">
        <v>45</v>
      </c>
      <c r="O111" s="84"/>
      <c r="P111" s="213">
        <f>O111*H111</f>
        <v>0</v>
      </c>
      <c r="Q111" s="213">
        <v>0.00060999999999999997</v>
      </c>
      <c r="R111" s="213">
        <f>Q111*H111</f>
        <v>0.0048799999999999998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133</v>
      </c>
      <c r="AT111" s="215" t="s">
        <v>128</v>
      </c>
      <c r="AU111" s="215" t="s">
        <v>84</v>
      </c>
      <c r="AY111" s="17" t="s">
        <v>125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82</v>
      </c>
      <c r="BK111" s="216">
        <f>ROUND(I111*H111,2)</f>
        <v>0</v>
      </c>
      <c r="BL111" s="17" t="s">
        <v>133</v>
      </c>
      <c r="BM111" s="215" t="s">
        <v>641</v>
      </c>
    </row>
    <row r="112" s="2" customFormat="1">
      <c r="A112" s="38"/>
      <c r="B112" s="39"/>
      <c r="C112" s="40"/>
      <c r="D112" s="217" t="s">
        <v>135</v>
      </c>
      <c r="E112" s="40"/>
      <c r="F112" s="218" t="s">
        <v>642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135</v>
      </c>
      <c r="AU112" s="17" t="s">
        <v>84</v>
      </c>
    </row>
    <row r="113" s="13" customFormat="1">
      <c r="A113" s="13"/>
      <c r="B113" s="222"/>
      <c r="C113" s="223"/>
      <c r="D113" s="224" t="s">
        <v>137</v>
      </c>
      <c r="E113" s="225" t="s">
        <v>19</v>
      </c>
      <c r="F113" s="226" t="s">
        <v>643</v>
      </c>
      <c r="G113" s="223"/>
      <c r="H113" s="227">
        <v>8</v>
      </c>
      <c r="I113" s="228"/>
      <c r="J113" s="223"/>
      <c r="K113" s="223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137</v>
      </c>
      <c r="AU113" s="233" t="s">
        <v>84</v>
      </c>
      <c r="AV113" s="13" t="s">
        <v>84</v>
      </c>
      <c r="AW113" s="13" t="s">
        <v>35</v>
      </c>
      <c r="AX113" s="13" t="s">
        <v>82</v>
      </c>
      <c r="AY113" s="233" t="s">
        <v>125</v>
      </c>
    </row>
    <row r="114" s="2" customFormat="1" ht="24.15" customHeight="1">
      <c r="A114" s="38"/>
      <c r="B114" s="39"/>
      <c r="C114" s="204" t="s">
        <v>174</v>
      </c>
      <c r="D114" s="204" t="s">
        <v>128</v>
      </c>
      <c r="E114" s="205" t="s">
        <v>644</v>
      </c>
      <c r="F114" s="206" t="s">
        <v>645</v>
      </c>
      <c r="G114" s="207" t="s">
        <v>131</v>
      </c>
      <c r="H114" s="208">
        <v>8</v>
      </c>
      <c r="I114" s="209"/>
      <c r="J114" s="210">
        <f>ROUND(I114*H114,2)</f>
        <v>0</v>
      </c>
      <c r="K114" s="206" t="s">
        <v>132</v>
      </c>
      <c r="L114" s="44"/>
      <c r="M114" s="211" t="s">
        <v>19</v>
      </c>
      <c r="N114" s="212" t="s">
        <v>45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133</v>
      </c>
      <c r="AT114" s="215" t="s">
        <v>128</v>
      </c>
      <c r="AU114" s="215" t="s">
        <v>84</v>
      </c>
      <c r="AY114" s="17" t="s">
        <v>125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82</v>
      </c>
      <c r="BK114" s="216">
        <f>ROUND(I114*H114,2)</f>
        <v>0</v>
      </c>
      <c r="BL114" s="17" t="s">
        <v>133</v>
      </c>
      <c r="BM114" s="215" t="s">
        <v>646</v>
      </c>
    </row>
    <row r="115" s="2" customFormat="1">
      <c r="A115" s="38"/>
      <c r="B115" s="39"/>
      <c r="C115" s="40"/>
      <c r="D115" s="217" t="s">
        <v>135</v>
      </c>
      <c r="E115" s="40"/>
      <c r="F115" s="218" t="s">
        <v>647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135</v>
      </c>
      <c r="AU115" s="17" t="s">
        <v>84</v>
      </c>
    </row>
    <row r="116" s="13" customFormat="1">
      <c r="A116" s="13"/>
      <c r="B116" s="222"/>
      <c r="C116" s="223"/>
      <c r="D116" s="224" t="s">
        <v>137</v>
      </c>
      <c r="E116" s="225" t="s">
        <v>19</v>
      </c>
      <c r="F116" s="226" t="s">
        <v>643</v>
      </c>
      <c r="G116" s="223"/>
      <c r="H116" s="227">
        <v>8</v>
      </c>
      <c r="I116" s="228"/>
      <c r="J116" s="223"/>
      <c r="K116" s="223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137</v>
      </c>
      <c r="AU116" s="233" t="s">
        <v>84</v>
      </c>
      <c r="AV116" s="13" t="s">
        <v>84</v>
      </c>
      <c r="AW116" s="13" t="s">
        <v>35</v>
      </c>
      <c r="AX116" s="13" t="s">
        <v>82</v>
      </c>
      <c r="AY116" s="233" t="s">
        <v>125</v>
      </c>
    </row>
    <row r="117" s="12" customFormat="1" ht="22.8" customHeight="1">
      <c r="A117" s="12"/>
      <c r="B117" s="188"/>
      <c r="C117" s="189"/>
      <c r="D117" s="190" t="s">
        <v>73</v>
      </c>
      <c r="E117" s="202" t="s">
        <v>356</v>
      </c>
      <c r="F117" s="202" t="s">
        <v>357</v>
      </c>
      <c r="G117" s="189"/>
      <c r="H117" s="189"/>
      <c r="I117" s="192"/>
      <c r="J117" s="203">
        <f>BK117</f>
        <v>0</v>
      </c>
      <c r="K117" s="189"/>
      <c r="L117" s="194"/>
      <c r="M117" s="195"/>
      <c r="N117" s="196"/>
      <c r="O117" s="196"/>
      <c r="P117" s="197">
        <f>SUM(P118:P128)</f>
        <v>0</v>
      </c>
      <c r="Q117" s="196"/>
      <c r="R117" s="197">
        <f>SUM(R118:R128)</f>
        <v>0</v>
      </c>
      <c r="S117" s="196"/>
      <c r="T117" s="198">
        <f>SUM(T118:T128)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9" t="s">
        <v>82</v>
      </c>
      <c r="AT117" s="200" t="s">
        <v>73</v>
      </c>
      <c r="AU117" s="200" t="s">
        <v>82</v>
      </c>
      <c r="AY117" s="199" t="s">
        <v>125</v>
      </c>
      <c r="BK117" s="201">
        <f>SUM(BK118:BK128)</f>
        <v>0</v>
      </c>
    </row>
    <row r="118" s="2" customFormat="1" ht="33" customHeight="1">
      <c r="A118" s="38"/>
      <c r="B118" s="39"/>
      <c r="C118" s="204" t="s">
        <v>182</v>
      </c>
      <c r="D118" s="204" t="s">
        <v>128</v>
      </c>
      <c r="E118" s="205" t="s">
        <v>359</v>
      </c>
      <c r="F118" s="206" t="s">
        <v>360</v>
      </c>
      <c r="G118" s="207" t="s">
        <v>361</v>
      </c>
      <c r="H118" s="208">
        <v>1.1100000000000001</v>
      </c>
      <c r="I118" s="209"/>
      <c r="J118" s="210">
        <f>ROUND(I118*H118,2)</f>
        <v>0</v>
      </c>
      <c r="K118" s="206" t="s">
        <v>132</v>
      </c>
      <c r="L118" s="44"/>
      <c r="M118" s="211" t="s">
        <v>19</v>
      </c>
      <c r="N118" s="212" t="s">
        <v>45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133</v>
      </c>
      <c r="AT118" s="215" t="s">
        <v>128</v>
      </c>
      <c r="AU118" s="215" t="s">
        <v>84</v>
      </c>
      <c r="AY118" s="17" t="s">
        <v>125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82</v>
      </c>
      <c r="BK118" s="216">
        <f>ROUND(I118*H118,2)</f>
        <v>0</v>
      </c>
      <c r="BL118" s="17" t="s">
        <v>133</v>
      </c>
      <c r="BM118" s="215" t="s">
        <v>648</v>
      </c>
    </row>
    <row r="119" s="2" customFormat="1">
      <c r="A119" s="38"/>
      <c r="B119" s="39"/>
      <c r="C119" s="40"/>
      <c r="D119" s="217" t="s">
        <v>135</v>
      </c>
      <c r="E119" s="40"/>
      <c r="F119" s="218" t="s">
        <v>363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135</v>
      </c>
      <c r="AU119" s="17" t="s">
        <v>84</v>
      </c>
    </row>
    <row r="120" s="2" customFormat="1" ht="44.25" customHeight="1">
      <c r="A120" s="38"/>
      <c r="B120" s="39"/>
      <c r="C120" s="204" t="s">
        <v>188</v>
      </c>
      <c r="D120" s="204" t="s">
        <v>128</v>
      </c>
      <c r="E120" s="205" t="s">
        <v>365</v>
      </c>
      <c r="F120" s="206" t="s">
        <v>366</v>
      </c>
      <c r="G120" s="207" t="s">
        <v>361</v>
      </c>
      <c r="H120" s="208">
        <v>16.649999999999999</v>
      </c>
      <c r="I120" s="209"/>
      <c r="J120" s="210">
        <f>ROUND(I120*H120,2)</f>
        <v>0</v>
      </c>
      <c r="K120" s="206" t="s">
        <v>132</v>
      </c>
      <c r="L120" s="44"/>
      <c r="M120" s="211" t="s">
        <v>19</v>
      </c>
      <c r="N120" s="212" t="s">
        <v>45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133</v>
      </c>
      <c r="AT120" s="215" t="s">
        <v>128</v>
      </c>
      <c r="AU120" s="215" t="s">
        <v>84</v>
      </c>
      <c r="AY120" s="17" t="s">
        <v>125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82</v>
      </c>
      <c r="BK120" s="216">
        <f>ROUND(I120*H120,2)</f>
        <v>0</v>
      </c>
      <c r="BL120" s="17" t="s">
        <v>133</v>
      </c>
      <c r="BM120" s="215" t="s">
        <v>649</v>
      </c>
    </row>
    <row r="121" s="2" customFormat="1">
      <c r="A121" s="38"/>
      <c r="B121" s="39"/>
      <c r="C121" s="40"/>
      <c r="D121" s="217" t="s">
        <v>135</v>
      </c>
      <c r="E121" s="40"/>
      <c r="F121" s="218" t="s">
        <v>368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135</v>
      </c>
      <c r="AU121" s="17" t="s">
        <v>84</v>
      </c>
    </row>
    <row r="122" s="13" customFormat="1">
      <c r="A122" s="13"/>
      <c r="B122" s="222"/>
      <c r="C122" s="223"/>
      <c r="D122" s="224" t="s">
        <v>137</v>
      </c>
      <c r="E122" s="225" t="s">
        <v>19</v>
      </c>
      <c r="F122" s="226" t="s">
        <v>650</v>
      </c>
      <c r="G122" s="223"/>
      <c r="H122" s="227">
        <v>16.649999999999999</v>
      </c>
      <c r="I122" s="228"/>
      <c r="J122" s="223"/>
      <c r="K122" s="223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137</v>
      </c>
      <c r="AU122" s="233" t="s">
        <v>84</v>
      </c>
      <c r="AV122" s="13" t="s">
        <v>84</v>
      </c>
      <c r="AW122" s="13" t="s">
        <v>35</v>
      </c>
      <c r="AX122" s="13" t="s">
        <v>82</v>
      </c>
      <c r="AY122" s="233" t="s">
        <v>125</v>
      </c>
    </row>
    <row r="123" s="2" customFormat="1" ht="37.8" customHeight="1">
      <c r="A123" s="38"/>
      <c r="B123" s="39"/>
      <c r="C123" s="204" t="s">
        <v>194</v>
      </c>
      <c r="D123" s="204" t="s">
        <v>128</v>
      </c>
      <c r="E123" s="205" t="s">
        <v>371</v>
      </c>
      <c r="F123" s="206" t="s">
        <v>372</v>
      </c>
      <c r="G123" s="207" t="s">
        <v>361</v>
      </c>
      <c r="H123" s="208">
        <v>1.1100000000000001</v>
      </c>
      <c r="I123" s="209"/>
      <c r="J123" s="210">
        <f>ROUND(I123*H123,2)</f>
        <v>0</v>
      </c>
      <c r="K123" s="206" t="s">
        <v>132</v>
      </c>
      <c r="L123" s="44"/>
      <c r="M123" s="211" t="s">
        <v>19</v>
      </c>
      <c r="N123" s="212" t="s">
        <v>45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133</v>
      </c>
      <c r="AT123" s="215" t="s">
        <v>128</v>
      </c>
      <c r="AU123" s="215" t="s">
        <v>84</v>
      </c>
      <c r="AY123" s="17" t="s">
        <v>125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82</v>
      </c>
      <c r="BK123" s="216">
        <f>ROUND(I123*H123,2)</f>
        <v>0</v>
      </c>
      <c r="BL123" s="17" t="s">
        <v>133</v>
      </c>
      <c r="BM123" s="215" t="s">
        <v>651</v>
      </c>
    </row>
    <row r="124" s="2" customFormat="1">
      <c r="A124" s="38"/>
      <c r="B124" s="39"/>
      <c r="C124" s="40"/>
      <c r="D124" s="217" t="s">
        <v>135</v>
      </c>
      <c r="E124" s="40"/>
      <c r="F124" s="218" t="s">
        <v>374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135</v>
      </c>
      <c r="AU124" s="17" t="s">
        <v>84</v>
      </c>
    </row>
    <row r="125" s="2" customFormat="1" ht="44.25" customHeight="1">
      <c r="A125" s="38"/>
      <c r="B125" s="39"/>
      <c r="C125" s="204" t="s">
        <v>199</v>
      </c>
      <c r="D125" s="204" t="s">
        <v>128</v>
      </c>
      <c r="E125" s="205" t="s">
        <v>652</v>
      </c>
      <c r="F125" s="206" t="s">
        <v>653</v>
      </c>
      <c r="G125" s="207" t="s">
        <v>361</v>
      </c>
      <c r="H125" s="208">
        <v>0.44</v>
      </c>
      <c r="I125" s="209"/>
      <c r="J125" s="210">
        <f>ROUND(I125*H125,2)</f>
        <v>0</v>
      </c>
      <c r="K125" s="206" t="s">
        <v>132</v>
      </c>
      <c r="L125" s="44"/>
      <c r="M125" s="211" t="s">
        <v>19</v>
      </c>
      <c r="N125" s="212" t="s">
        <v>45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133</v>
      </c>
      <c r="AT125" s="215" t="s">
        <v>128</v>
      </c>
      <c r="AU125" s="215" t="s">
        <v>84</v>
      </c>
      <c r="AY125" s="17" t="s">
        <v>125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82</v>
      </c>
      <c r="BK125" s="216">
        <f>ROUND(I125*H125,2)</f>
        <v>0</v>
      </c>
      <c r="BL125" s="17" t="s">
        <v>133</v>
      </c>
      <c r="BM125" s="215" t="s">
        <v>654</v>
      </c>
    </row>
    <row r="126" s="2" customFormat="1">
      <c r="A126" s="38"/>
      <c r="B126" s="39"/>
      <c r="C126" s="40"/>
      <c r="D126" s="217" t="s">
        <v>135</v>
      </c>
      <c r="E126" s="40"/>
      <c r="F126" s="218" t="s">
        <v>655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135</v>
      </c>
      <c r="AU126" s="17" t="s">
        <v>84</v>
      </c>
    </row>
    <row r="127" s="2" customFormat="1" ht="44.25" customHeight="1">
      <c r="A127" s="38"/>
      <c r="B127" s="39"/>
      <c r="C127" s="204" t="s">
        <v>206</v>
      </c>
      <c r="D127" s="204" t="s">
        <v>128</v>
      </c>
      <c r="E127" s="205" t="s">
        <v>656</v>
      </c>
      <c r="F127" s="206" t="s">
        <v>657</v>
      </c>
      <c r="G127" s="207" t="s">
        <v>361</v>
      </c>
      <c r="H127" s="208">
        <v>0.59999999999999998</v>
      </c>
      <c r="I127" s="209"/>
      <c r="J127" s="210">
        <f>ROUND(I127*H127,2)</f>
        <v>0</v>
      </c>
      <c r="K127" s="206" t="s">
        <v>132</v>
      </c>
      <c r="L127" s="44"/>
      <c r="M127" s="211" t="s">
        <v>19</v>
      </c>
      <c r="N127" s="212" t="s">
        <v>45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133</v>
      </c>
      <c r="AT127" s="215" t="s">
        <v>128</v>
      </c>
      <c r="AU127" s="215" t="s">
        <v>84</v>
      </c>
      <c r="AY127" s="17" t="s">
        <v>125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82</v>
      </c>
      <c r="BK127" s="216">
        <f>ROUND(I127*H127,2)</f>
        <v>0</v>
      </c>
      <c r="BL127" s="17" t="s">
        <v>133</v>
      </c>
      <c r="BM127" s="215" t="s">
        <v>658</v>
      </c>
    </row>
    <row r="128" s="2" customFormat="1">
      <c r="A128" s="38"/>
      <c r="B128" s="39"/>
      <c r="C128" s="40"/>
      <c r="D128" s="217" t="s">
        <v>135</v>
      </c>
      <c r="E128" s="40"/>
      <c r="F128" s="218" t="s">
        <v>659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135</v>
      </c>
      <c r="AU128" s="17" t="s">
        <v>84</v>
      </c>
    </row>
    <row r="129" s="12" customFormat="1" ht="22.8" customHeight="1">
      <c r="A129" s="12"/>
      <c r="B129" s="188"/>
      <c r="C129" s="189"/>
      <c r="D129" s="190" t="s">
        <v>73</v>
      </c>
      <c r="E129" s="202" t="s">
        <v>381</v>
      </c>
      <c r="F129" s="202" t="s">
        <v>382</v>
      </c>
      <c r="G129" s="189"/>
      <c r="H129" s="189"/>
      <c r="I129" s="192"/>
      <c r="J129" s="203">
        <f>BK129</f>
        <v>0</v>
      </c>
      <c r="K129" s="189"/>
      <c r="L129" s="194"/>
      <c r="M129" s="195"/>
      <c r="N129" s="196"/>
      <c r="O129" s="196"/>
      <c r="P129" s="197">
        <f>SUM(P130:P131)</f>
        <v>0</v>
      </c>
      <c r="Q129" s="196"/>
      <c r="R129" s="197">
        <f>SUM(R130:R131)</f>
        <v>0</v>
      </c>
      <c r="S129" s="196"/>
      <c r="T129" s="198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9" t="s">
        <v>82</v>
      </c>
      <c r="AT129" s="200" t="s">
        <v>73</v>
      </c>
      <c r="AU129" s="200" t="s">
        <v>82</v>
      </c>
      <c r="AY129" s="199" t="s">
        <v>125</v>
      </c>
      <c r="BK129" s="201">
        <f>SUM(BK130:BK131)</f>
        <v>0</v>
      </c>
    </row>
    <row r="130" s="2" customFormat="1" ht="55.5" customHeight="1">
      <c r="A130" s="38"/>
      <c r="B130" s="39"/>
      <c r="C130" s="204" t="s">
        <v>211</v>
      </c>
      <c r="D130" s="204" t="s">
        <v>128</v>
      </c>
      <c r="E130" s="205" t="s">
        <v>384</v>
      </c>
      <c r="F130" s="206" t="s">
        <v>385</v>
      </c>
      <c r="G130" s="207" t="s">
        <v>361</v>
      </c>
      <c r="H130" s="208">
        <v>1.2829999999999999</v>
      </c>
      <c r="I130" s="209"/>
      <c r="J130" s="210">
        <f>ROUND(I130*H130,2)</f>
        <v>0</v>
      </c>
      <c r="K130" s="206" t="s">
        <v>132</v>
      </c>
      <c r="L130" s="44"/>
      <c r="M130" s="211" t="s">
        <v>19</v>
      </c>
      <c r="N130" s="212" t="s">
        <v>45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133</v>
      </c>
      <c r="AT130" s="215" t="s">
        <v>128</v>
      </c>
      <c r="AU130" s="215" t="s">
        <v>84</v>
      </c>
      <c r="AY130" s="17" t="s">
        <v>125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82</v>
      </c>
      <c r="BK130" s="216">
        <f>ROUND(I130*H130,2)</f>
        <v>0</v>
      </c>
      <c r="BL130" s="17" t="s">
        <v>133</v>
      </c>
      <c r="BM130" s="215" t="s">
        <v>660</v>
      </c>
    </row>
    <row r="131" s="2" customFormat="1">
      <c r="A131" s="38"/>
      <c r="B131" s="39"/>
      <c r="C131" s="40"/>
      <c r="D131" s="217" t="s">
        <v>135</v>
      </c>
      <c r="E131" s="40"/>
      <c r="F131" s="218" t="s">
        <v>387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135</v>
      </c>
      <c r="AU131" s="17" t="s">
        <v>84</v>
      </c>
    </row>
    <row r="132" s="12" customFormat="1" ht="25.92" customHeight="1">
      <c r="A132" s="12"/>
      <c r="B132" s="188"/>
      <c r="C132" s="189"/>
      <c r="D132" s="190" t="s">
        <v>73</v>
      </c>
      <c r="E132" s="191" t="s">
        <v>388</v>
      </c>
      <c r="F132" s="191" t="s">
        <v>389</v>
      </c>
      <c r="G132" s="189"/>
      <c r="H132" s="189"/>
      <c r="I132" s="192"/>
      <c r="J132" s="193">
        <f>BK132</f>
        <v>0</v>
      </c>
      <c r="K132" s="189"/>
      <c r="L132" s="194"/>
      <c r="M132" s="195"/>
      <c r="N132" s="196"/>
      <c r="O132" s="196"/>
      <c r="P132" s="197">
        <f>P133+P144</f>
        <v>0</v>
      </c>
      <c r="Q132" s="196"/>
      <c r="R132" s="197">
        <f>R133+R144</f>
        <v>0.1735806</v>
      </c>
      <c r="S132" s="196"/>
      <c r="T132" s="198">
        <f>T133+T144</f>
        <v>0.070440000000000003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9" t="s">
        <v>84</v>
      </c>
      <c r="AT132" s="200" t="s">
        <v>73</v>
      </c>
      <c r="AU132" s="200" t="s">
        <v>74</v>
      </c>
      <c r="AY132" s="199" t="s">
        <v>125</v>
      </c>
      <c r="BK132" s="201">
        <f>BK133+BK144</f>
        <v>0</v>
      </c>
    </row>
    <row r="133" s="12" customFormat="1" ht="22.8" customHeight="1">
      <c r="A133" s="12"/>
      <c r="B133" s="188"/>
      <c r="C133" s="189"/>
      <c r="D133" s="190" t="s">
        <v>73</v>
      </c>
      <c r="E133" s="202" t="s">
        <v>661</v>
      </c>
      <c r="F133" s="202" t="s">
        <v>662</v>
      </c>
      <c r="G133" s="189"/>
      <c r="H133" s="189"/>
      <c r="I133" s="192"/>
      <c r="J133" s="203">
        <f>BK133</f>
        <v>0</v>
      </c>
      <c r="K133" s="189"/>
      <c r="L133" s="194"/>
      <c r="M133" s="195"/>
      <c r="N133" s="196"/>
      <c r="O133" s="196"/>
      <c r="P133" s="197">
        <f>SUM(P134:P143)</f>
        <v>0</v>
      </c>
      <c r="Q133" s="196"/>
      <c r="R133" s="197">
        <f>SUM(R134:R143)</f>
        <v>0.074111999999999997</v>
      </c>
      <c r="S133" s="196"/>
      <c r="T133" s="198">
        <f>SUM(T134:T143)</f>
        <v>0.070440000000000003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9" t="s">
        <v>84</v>
      </c>
      <c r="AT133" s="200" t="s">
        <v>73</v>
      </c>
      <c r="AU133" s="200" t="s">
        <v>82</v>
      </c>
      <c r="AY133" s="199" t="s">
        <v>125</v>
      </c>
      <c r="BK133" s="201">
        <f>SUM(BK134:BK143)</f>
        <v>0</v>
      </c>
    </row>
    <row r="134" s="2" customFormat="1" ht="21.75" customHeight="1">
      <c r="A134" s="38"/>
      <c r="B134" s="39"/>
      <c r="C134" s="204" t="s">
        <v>8</v>
      </c>
      <c r="D134" s="204" t="s">
        <v>128</v>
      </c>
      <c r="E134" s="205" t="s">
        <v>663</v>
      </c>
      <c r="F134" s="206" t="s">
        <v>664</v>
      </c>
      <c r="G134" s="207" t="s">
        <v>665</v>
      </c>
      <c r="H134" s="208">
        <v>2</v>
      </c>
      <c r="I134" s="209"/>
      <c r="J134" s="210">
        <f>ROUND(I134*H134,2)</f>
        <v>0</v>
      </c>
      <c r="K134" s="206" t="s">
        <v>19</v>
      </c>
      <c r="L134" s="44"/>
      <c r="M134" s="211" t="s">
        <v>19</v>
      </c>
      <c r="N134" s="212" t="s">
        <v>45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224</v>
      </c>
      <c r="AT134" s="215" t="s">
        <v>128</v>
      </c>
      <c r="AU134" s="215" t="s">
        <v>84</v>
      </c>
      <c r="AY134" s="17" t="s">
        <v>125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82</v>
      </c>
      <c r="BK134" s="216">
        <f>ROUND(I134*H134,2)</f>
        <v>0</v>
      </c>
      <c r="BL134" s="17" t="s">
        <v>224</v>
      </c>
      <c r="BM134" s="215" t="s">
        <v>666</v>
      </c>
    </row>
    <row r="135" s="13" customFormat="1">
      <c r="A135" s="13"/>
      <c r="B135" s="222"/>
      <c r="C135" s="223"/>
      <c r="D135" s="224" t="s">
        <v>137</v>
      </c>
      <c r="E135" s="225" t="s">
        <v>19</v>
      </c>
      <c r="F135" s="226" t="s">
        <v>84</v>
      </c>
      <c r="G135" s="223"/>
      <c r="H135" s="227">
        <v>2</v>
      </c>
      <c r="I135" s="228"/>
      <c r="J135" s="223"/>
      <c r="K135" s="223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137</v>
      </c>
      <c r="AU135" s="233" t="s">
        <v>84</v>
      </c>
      <c r="AV135" s="13" t="s">
        <v>84</v>
      </c>
      <c r="AW135" s="13" t="s">
        <v>35</v>
      </c>
      <c r="AX135" s="13" t="s">
        <v>82</v>
      </c>
      <c r="AY135" s="233" t="s">
        <v>125</v>
      </c>
    </row>
    <row r="136" s="2" customFormat="1" ht="24.15" customHeight="1">
      <c r="A136" s="38"/>
      <c r="B136" s="39"/>
      <c r="C136" s="204" t="s">
        <v>224</v>
      </c>
      <c r="D136" s="204" t="s">
        <v>128</v>
      </c>
      <c r="E136" s="205" t="s">
        <v>667</v>
      </c>
      <c r="F136" s="206" t="s">
        <v>668</v>
      </c>
      <c r="G136" s="207" t="s">
        <v>131</v>
      </c>
      <c r="H136" s="208">
        <v>4</v>
      </c>
      <c r="I136" s="209"/>
      <c r="J136" s="210">
        <f>ROUND(I136*H136,2)</f>
        <v>0</v>
      </c>
      <c r="K136" s="206" t="s">
        <v>132</v>
      </c>
      <c r="L136" s="44"/>
      <c r="M136" s="211" t="s">
        <v>19</v>
      </c>
      <c r="N136" s="212" t="s">
        <v>45</v>
      </c>
      <c r="O136" s="84"/>
      <c r="P136" s="213">
        <f>O136*H136</f>
        <v>0</v>
      </c>
      <c r="Q136" s="213">
        <v>0.0030799999999999998</v>
      </c>
      <c r="R136" s="213">
        <f>Q136*H136</f>
        <v>0.012319999999999999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224</v>
      </c>
      <c r="AT136" s="215" t="s">
        <v>128</v>
      </c>
      <c r="AU136" s="215" t="s">
        <v>84</v>
      </c>
      <c r="AY136" s="17" t="s">
        <v>125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82</v>
      </c>
      <c r="BK136" s="216">
        <f>ROUND(I136*H136,2)</f>
        <v>0</v>
      </c>
      <c r="BL136" s="17" t="s">
        <v>224</v>
      </c>
      <c r="BM136" s="215" t="s">
        <v>669</v>
      </c>
    </row>
    <row r="137" s="2" customFormat="1">
      <c r="A137" s="38"/>
      <c r="B137" s="39"/>
      <c r="C137" s="40"/>
      <c r="D137" s="217" t="s">
        <v>135</v>
      </c>
      <c r="E137" s="40"/>
      <c r="F137" s="218" t="s">
        <v>670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135</v>
      </c>
      <c r="AU137" s="17" t="s">
        <v>84</v>
      </c>
    </row>
    <row r="138" s="2" customFormat="1" ht="16.5" customHeight="1">
      <c r="A138" s="38"/>
      <c r="B138" s="39"/>
      <c r="C138" s="204" t="s">
        <v>231</v>
      </c>
      <c r="D138" s="204" t="s">
        <v>128</v>
      </c>
      <c r="E138" s="205" t="s">
        <v>671</v>
      </c>
      <c r="F138" s="206" t="s">
        <v>672</v>
      </c>
      <c r="G138" s="207" t="s">
        <v>673</v>
      </c>
      <c r="H138" s="208">
        <v>2</v>
      </c>
      <c r="I138" s="209"/>
      <c r="J138" s="210">
        <f>ROUND(I138*H138,2)</f>
        <v>0</v>
      </c>
      <c r="K138" s="206" t="s">
        <v>132</v>
      </c>
      <c r="L138" s="44"/>
      <c r="M138" s="211" t="s">
        <v>19</v>
      </c>
      <c r="N138" s="212" t="s">
        <v>45</v>
      </c>
      <c r="O138" s="84"/>
      <c r="P138" s="213">
        <f>O138*H138</f>
        <v>0</v>
      </c>
      <c r="Q138" s="213">
        <v>0.030896</v>
      </c>
      <c r="R138" s="213">
        <f>Q138*H138</f>
        <v>0.061792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224</v>
      </c>
      <c r="AT138" s="215" t="s">
        <v>128</v>
      </c>
      <c r="AU138" s="215" t="s">
        <v>84</v>
      </c>
      <c r="AY138" s="17" t="s">
        <v>125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82</v>
      </c>
      <c r="BK138" s="216">
        <f>ROUND(I138*H138,2)</f>
        <v>0</v>
      </c>
      <c r="BL138" s="17" t="s">
        <v>224</v>
      </c>
      <c r="BM138" s="215" t="s">
        <v>674</v>
      </c>
    </row>
    <row r="139" s="2" customFormat="1">
      <c r="A139" s="38"/>
      <c r="B139" s="39"/>
      <c r="C139" s="40"/>
      <c r="D139" s="217" t="s">
        <v>135</v>
      </c>
      <c r="E139" s="40"/>
      <c r="F139" s="218" t="s">
        <v>675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135</v>
      </c>
      <c r="AU139" s="17" t="s">
        <v>84</v>
      </c>
    </row>
    <row r="140" s="2" customFormat="1" ht="16.5" customHeight="1">
      <c r="A140" s="38"/>
      <c r="B140" s="39"/>
      <c r="C140" s="204" t="s">
        <v>237</v>
      </c>
      <c r="D140" s="204" t="s">
        <v>128</v>
      </c>
      <c r="E140" s="205" t="s">
        <v>676</v>
      </c>
      <c r="F140" s="206" t="s">
        <v>677</v>
      </c>
      <c r="G140" s="207" t="s">
        <v>673</v>
      </c>
      <c r="H140" s="208">
        <v>2</v>
      </c>
      <c r="I140" s="209"/>
      <c r="J140" s="210">
        <f>ROUND(I140*H140,2)</f>
        <v>0</v>
      </c>
      <c r="K140" s="206" t="s">
        <v>132</v>
      </c>
      <c r="L140" s="44"/>
      <c r="M140" s="211" t="s">
        <v>19</v>
      </c>
      <c r="N140" s="212" t="s">
        <v>45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0.035220000000000001</v>
      </c>
      <c r="T140" s="214">
        <f>S140*H140</f>
        <v>0.070440000000000003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224</v>
      </c>
      <c r="AT140" s="215" t="s">
        <v>128</v>
      </c>
      <c r="AU140" s="215" t="s">
        <v>84</v>
      </c>
      <c r="AY140" s="17" t="s">
        <v>125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82</v>
      </c>
      <c r="BK140" s="216">
        <f>ROUND(I140*H140,2)</f>
        <v>0</v>
      </c>
      <c r="BL140" s="17" t="s">
        <v>224</v>
      </c>
      <c r="BM140" s="215" t="s">
        <v>678</v>
      </c>
    </row>
    <row r="141" s="2" customFormat="1">
      <c r="A141" s="38"/>
      <c r="B141" s="39"/>
      <c r="C141" s="40"/>
      <c r="D141" s="217" t="s">
        <v>135</v>
      </c>
      <c r="E141" s="40"/>
      <c r="F141" s="218" t="s">
        <v>679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135</v>
      </c>
      <c r="AU141" s="17" t="s">
        <v>84</v>
      </c>
    </row>
    <row r="142" s="2" customFormat="1" ht="49.05" customHeight="1">
      <c r="A142" s="38"/>
      <c r="B142" s="39"/>
      <c r="C142" s="204" t="s">
        <v>242</v>
      </c>
      <c r="D142" s="204" t="s">
        <v>128</v>
      </c>
      <c r="E142" s="205" t="s">
        <v>680</v>
      </c>
      <c r="F142" s="206" t="s">
        <v>681</v>
      </c>
      <c r="G142" s="207" t="s">
        <v>361</v>
      </c>
      <c r="H142" s="208">
        <v>0.073999999999999996</v>
      </c>
      <c r="I142" s="209"/>
      <c r="J142" s="210">
        <f>ROUND(I142*H142,2)</f>
        <v>0</v>
      </c>
      <c r="K142" s="206" t="s">
        <v>132</v>
      </c>
      <c r="L142" s="44"/>
      <c r="M142" s="211" t="s">
        <v>19</v>
      </c>
      <c r="N142" s="212" t="s">
        <v>45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224</v>
      </c>
      <c r="AT142" s="215" t="s">
        <v>128</v>
      </c>
      <c r="AU142" s="215" t="s">
        <v>84</v>
      </c>
      <c r="AY142" s="17" t="s">
        <v>125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82</v>
      </c>
      <c r="BK142" s="216">
        <f>ROUND(I142*H142,2)</f>
        <v>0</v>
      </c>
      <c r="BL142" s="17" t="s">
        <v>224</v>
      </c>
      <c r="BM142" s="215" t="s">
        <v>682</v>
      </c>
    </row>
    <row r="143" s="2" customFormat="1">
      <c r="A143" s="38"/>
      <c r="B143" s="39"/>
      <c r="C143" s="40"/>
      <c r="D143" s="217" t="s">
        <v>135</v>
      </c>
      <c r="E143" s="40"/>
      <c r="F143" s="218" t="s">
        <v>683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135</v>
      </c>
      <c r="AU143" s="17" t="s">
        <v>84</v>
      </c>
    </row>
    <row r="144" s="12" customFormat="1" ht="22.8" customHeight="1">
      <c r="A144" s="12"/>
      <c r="B144" s="188"/>
      <c r="C144" s="189"/>
      <c r="D144" s="190" t="s">
        <v>73</v>
      </c>
      <c r="E144" s="202" t="s">
        <v>510</v>
      </c>
      <c r="F144" s="202" t="s">
        <v>511</v>
      </c>
      <c r="G144" s="189"/>
      <c r="H144" s="189"/>
      <c r="I144" s="192"/>
      <c r="J144" s="203">
        <f>BK144</f>
        <v>0</v>
      </c>
      <c r="K144" s="189"/>
      <c r="L144" s="194"/>
      <c r="M144" s="195"/>
      <c r="N144" s="196"/>
      <c r="O144" s="196"/>
      <c r="P144" s="197">
        <f>SUM(P145:P153)</f>
        <v>0</v>
      </c>
      <c r="Q144" s="196"/>
      <c r="R144" s="197">
        <f>SUM(R145:R153)</f>
        <v>0.099468600000000004</v>
      </c>
      <c r="S144" s="196"/>
      <c r="T144" s="198">
        <f>SUM(T145:T153)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9" t="s">
        <v>84</v>
      </c>
      <c r="AT144" s="200" t="s">
        <v>73</v>
      </c>
      <c r="AU144" s="200" t="s">
        <v>82</v>
      </c>
      <c r="AY144" s="199" t="s">
        <v>125</v>
      </c>
      <c r="BK144" s="201">
        <f>SUM(BK145:BK153)</f>
        <v>0</v>
      </c>
    </row>
    <row r="145" s="2" customFormat="1" ht="49.05" customHeight="1">
      <c r="A145" s="38"/>
      <c r="B145" s="39"/>
      <c r="C145" s="204" t="s">
        <v>249</v>
      </c>
      <c r="D145" s="204" t="s">
        <v>128</v>
      </c>
      <c r="E145" s="205" t="s">
        <v>684</v>
      </c>
      <c r="F145" s="206" t="s">
        <v>685</v>
      </c>
      <c r="G145" s="207" t="s">
        <v>142</v>
      </c>
      <c r="H145" s="208">
        <v>301.42000000000002</v>
      </c>
      <c r="I145" s="209"/>
      <c r="J145" s="210">
        <f>ROUND(I145*H145,2)</f>
        <v>0</v>
      </c>
      <c r="K145" s="206" t="s">
        <v>132</v>
      </c>
      <c r="L145" s="44"/>
      <c r="M145" s="211" t="s">
        <v>19</v>
      </c>
      <c r="N145" s="212" t="s">
        <v>45</v>
      </c>
      <c r="O145" s="84"/>
      <c r="P145" s="213">
        <f>O145*H145</f>
        <v>0</v>
      </c>
      <c r="Q145" s="213">
        <v>0.00033</v>
      </c>
      <c r="R145" s="213">
        <f>Q145*H145</f>
        <v>0.099468600000000004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224</v>
      </c>
      <c r="AT145" s="215" t="s">
        <v>128</v>
      </c>
      <c r="AU145" s="215" t="s">
        <v>84</v>
      </c>
      <c r="AY145" s="17" t="s">
        <v>125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82</v>
      </c>
      <c r="BK145" s="216">
        <f>ROUND(I145*H145,2)</f>
        <v>0</v>
      </c>
      <c r="BL145" s="17" t="s">
        <v>224</v>
      </c>
      <c r="BM145" s="215" t="s">
        <v>686</v>
      </c>
    </row>
    <row r="146" s="2" customFormat="1">
      <c r="A146" s="38"/>
      <c r="B146" s="39"/>
      <c r="C146" s="40"/>
      <c r="D146" s="217" t="s">
        <v>135</v>
      </c>
      <c r="E146" s="40"/>
      <c r="F146" s="218" t="s">
        <v>687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135</v>
      </c>
      <c r="AU146" s="17" t="s">
        <v>84</v>
      </c>
    </row>
    <row r="147" s="13" customFormat="1">
      <c r="A147" s="13"/>
      <c r="B147" s="222"/>
      <c r="C147" s="223"/>
      <c r="D147" s="224" t="s">
        <v>137</v>
      </c>
      <c r="E147" s="225" t="s">
        <v>19</v>
      </c>
      <c r="F147" s="226" t="s">
        <v>688</v>
      </c>
      <c r="G147" s="223"/>
      <c r="H147" s="227">
        <v>94.799999999999997</v>
      </c>
      <c r="I147" s="228"/>
      <c r="J147" s="223"/>
      <c r="K147" s="223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137</v>
      </c>
      <c r="AU147" s="233" t="s">
        <v>84</v>
      </c>
      <c r="AV147" s="13" t="s">
        <v>84</v>
      </c>
      <c r="AW147" s="13" t="s">
        <v>35</v>
      </c>
      <c r="AX147" s="13" t="s">
        <v>74</v>
      </c>
      <c r="AY147" s="233" t="s">
        <v>125</v>
      </c>
    </row>
    <row r="148" s="13" customFormat="1">
      <c r="A148" s="13"/>
      <c r="B148" s="222"/>
      <c r="C148" s="223"/>
      <c r="D148" s="224" t="s">
        <v>137</v>
      </c>
      <c r="E148" s="225" t="s">
        <v>19</v>
      </c>
      <c r="F148" s="226" t="s">
        <v>689</v>
      </c>
      <c r="G148" s="223"/>
      <c r="H148" s="227">
        <v>39.700000000000003</v>
      </c>
      <c r="I148" s="228"/>
      <c r="J148" s="223"/>
      <c r="K148" s="223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137</v>
      </c>
      <c r="AU148" s="233" t="s">
        <v>84</v>
      </c>
      <c r="AV148" s="13" t="s">
        <v>84</v>
      </c>
      <c r="AW148" s="13" t="s">
        <v>35</v>
      </c>
      <c r="AX148" s="13" t="s">
        <v>74</v>
      </c>
      <c r="AY148" s="233" t="s">
        <v>125</v>
      </c>
    </row>
    <row r="149" s="13" customFormat="1">
      <c r="A149" s="13"/>
      <c r="B149" s="222"/>
      <c r="C149" s="223"/>
      <c r="D149" s="224" t="s">
        <v>137</v>
      </c>
      <c r="E149" s="225" t="s">
        <v>19</v>
      </c>
      <c r="F149" s="226" t="s">
        <v>690</v>
      </c>
      <c r="G149" s="223"/>
      <c r="H149" s="227">
        <v>80.799999999999997</v>
      </c>
      <c r="I149" s="228"/>
      <c r="J149" s="223"/>
      <c r="K149" s="223"/>
      <c r="L149" s="229"/>
      <c r="M149" s="230"/>
      <c r="N149" s="231"/>
      <c r="O149" s="231"/>
      <c r="P149" s="231"/>
      <c r="Q149" s="231"/>
      <c r="R149" s="231"/>
      <c r="S149" s="231"/>
      <c r="T149" s="23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3" t="s">
        <v>137</v>
      </c>
      <c r="AU149" s="233" t="s">
        <v>84</v>
      </c>
      <c r="AV149" s="13" t="s">
        <v>84</v>
      </c>
      <c r="AW149" s="13" t="s">
        <v>35</v>
      </c>
      <c r="AX149" s="13" t="s">
        <v>74</v>
      </c>
      <c r="AY149" s="233" t="s">
        <v>125</v>
      </c>
    </row>
    <row r="150" s="13" customFormat="1">
      <c r="A150" s="13"/>
      <c r="B150" s="222"/>
      <c r="C150" s="223"/>
      <c r="D150" s="224" t="s">
        <v>137</v>
      </c>
      <c r="E150" s="225" t="s">
        <v>19</v>
      </c>
      <c r="F150" s="226" t="s">
        <v>691</v>
      </c>
      <c r="G150" s="223"/>
      <c r="H150" s="227">
        <v>37.920000000000002</v>
      </c>
      <c r="I150" s="228"/>
      <c r="J150" s="223"/>
      <c r="K150" s="223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137</v>
      </c>
      <c r="AU150" s="233" t="s">
        <v>84</v>
      </c>
      <c r="AV150" s="13" t="s">
        <v>84</v>
      </c>
      <c r="AW150" s="13" t="s">
        <v>35</v>
      </c>
      <c r="AX150" s="13" t="s">
        <v>74</v>
      </c>
      <c r="AY150" s="233" t="s">
        <v>125</v>
      </c>
    </row>
    <row r="151" s="13" customFormat="1">
      <c r="A151" s="13"/>
      <c r="B151" s="222"/>
      <c r="C151" s="223"/>
      <c r="D151" s="224" t="s">
        <v>137</v>
      </c>
      <c r="E151" s="225" t="s">
        <v>19</v>
      </c>
      <c r="F151" s="226" t="s">
        <v>692</v>
      </c>
      <c r="G151" s="223"/>
      <c r="H151" s="227">
        <v>15.880000000000001</v>
      </c>
      <c r="I151" s="228"/>
      <c r="J151" s="223"/>
      <c r="K151" s="223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137</v>
      </c>
      <c r="AU151" s="233" t="s">
        <v>84</v>
      </c>
      <c r="AV151" s="13" t="s">
        <v>84</v>
      </c>
      <c r="AW151" s="13" t="s">
        <v>35</v>
      </c>
      <c r="AX151" s="13" t="s">
        <v>74</v>
      </c>
      <c r="AY151" s="233" t="s">
        <v>125</v>
      </c>
    </row>
    <row r="152" s="13" customFormat="1">
      <c r="A152" s="13"/>
      <c r="B152" s="222"/>
      <c r="C152" s="223"/>
      <c r="D152" s="224" t="s">
        <v>137</v>
      </c>
      <c r="E152" s="225" t="s">
        <v>19</v>
      </c>
      <c r="F152" s="226" t="s">
        <v>693</v>
      </c>
      <c r="G152" s="223"/>
      <c r="H152" s="227">
        <v>32.32</v>
      </c>
      <c r="I152" s="228"/>
      <c r="J152" s="223"/>
      <c r="K152" s="223"/>
      <c r="L152" s="229"/>
      <c r="M152" s="230"/>
      <c r="N152" s="231"/>
      <c r="O152" s="231"/>
      <c r="P152" s="231"/>
      <c r="Q152" s="231"/>
      <c r="R152" s="231"/>
      <c r="S152" s="231"/>
      <c r="T152" s="23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3" t="s">
        <v>137</v>
      </c>
      <c r="AU152" s="233" t="s">
        <v>84</v>
      </c>
      <c r="AV152" s="13" t="s">
        <v>84</v>
      </c>
      <c r="AW152" s="13" t="s">
        <v>35</v>
      </c>
      <c r="AX152" s="13" t="s">
        <v>74</v>
      </c>
      <c r="AY152" s="233" t="s">
        <v>125</v>
      </c>
    </row>
    <row r="153" s="14" customFormat="1">
      <c r="A153" s="14"/>
      <c r="B153" s="234"/>
      <c r="C153" s="235"/>
      <c r="D153" s="224" t="s">
        <v>137</v>
      </c>
      <c r="E153" s="236" t="s">
        <v>19</v>
      </c>
      <c r="F153" s="237" t="s">
        <v>139</v>
      </c>
      <c r="G153" s="235"/>
      <c r="H153" s="238">
        <v>301.42000000000002</v>
      </c>
      <c r="I153" s="239"/>
      <c r="J153" s="235"/>
      <c r="K153" s="235"/>
      <c r="L153" s="240"/>
      <c r="M153" s="265"/>
      <c r="N153" s="266"/>
      <c r="O153" s="266"/>
      <c r="P153" s="266"/>
      <c r="Q153" s="266"/>
      <c r="R153" s="266"/>
      <c r="S153" s="266"/>
      <c r="T153" s="26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137</v>
      </c>
      <c r="AU153" s="244" t="s">
        <v>84</v>
      </c>
      <c r="AV153" s="14" t="s">
        <v>133</v>
      </c>
      <c r="AW153" s="14" t="s">
        <v>35</v>
      </c>
      <c r="AX153" s="14" t="s">
        <v>82</v>
      </c>
      <c r="AY153" s="244" t="s">
        <v>125</v>
      </c>
    </row>
    <row r="154" s="2" customFormat="1" ht="6.96" customHeight="1">
      <c r="A154" s="38"/>
      <c r="B154" s="59"/>
      <c r="C154" s="60"/>
      <c r="D154" s="60"/>
      <c r="E154" s="60"/>
      <c r="F154" s="60"/>
      <c r="G154" s="60"/>
      <c r="H154" s="60"/>
      <c r="I154" s="60"/>
      <c r="J154" s="60"/>
      <c r="K154" s="60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ZJD/YszWDx8XwT0ocQYPqHY+UoSD/5hd0W8ZIcmpURwEq0WoklWlIK1OC3MZlRBQVEjPGJJA61OBoRqdli/C4g==" hashValue="4HQ/oZ9apeCOmvUxPov0nwph40baJE6W5HMIIAqj4ha+wn+al1BjFuhWFtjcFpMOFTibStk9VLLfqZzXXpdiuA==" algorithmName="SHA-512" password="CC35"/>
  <autoFilter ref="C87:K153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3_01/113107012"/>
    <hyperlink ref="F95" r:id="rId2" display="https://podminky.urs.cz/item/CS_URS_2023_01/113107042"/>
    <hyperlink ref="F98" r:id="rId3" display="https://podminky.urs.cz/item/CS_URS_2023_01/131213711"/>
    <hyperlink ref="F101" r:id="rId4" display="https://podminky.urs.cz/item/CS_URS_2023_01/174111101"/>
    <hyperlink ref="F105" r:id="rId5" display="https://podminky.urs.cz/item/CS_URS_2023_01/564851011"/>
    <hyperlink ref="F108" r:id="rId6" display="https://podminky.urs.cz/item/CS_URS_2023_01/572340112"/>
    <hyperlink ref="F112" r:id="rId7" display="https://podminky.urs.cz/item/CS_URS_2023_01/919732211"/>
    <hyperlink ref="F115" r:id="rId8" display="https://podminky.urs.cz/item/CS_URS_2023_01/919735112"/>
    <hyperlink ref="F119" r:id="rId9" display="https://podminky.urs.cz/item/CS_URS_2023_01/997013501"/>
    <hyperlink ref="F121" r:id="rId10" display="https://podminky.urs.cz/item/CS_URS_2023_01/997013509"/>
    <hyperlink ref="F124" r:id="rId11" display="https://podminky.urs.cz/item/CS_URS_2023_01/997013511"/>
    <hyperlink ref="F126" r:id="rId12" display="https://podminky.urs.cz/item/CS_URS_2023_01/997013645"/>
    <hyperlink ref="F128" r:id="rId13" display="https://podminky.urs.cz/item/CS_URS_2023_01/997013655"/>
    <hyperlink ref="F131" r:id="rId14" display="https://podminky.urs.cz/item/CS_URS_2023_01/998011003"/>
    <hyperlink ref="F137" r:id="rId15" display="https://podminky.urs.cz/item/CS_URS_2023_01/721173317"/>
    <hyperlink ref="F139" r:id="rId16" display="https://podminky.urs.cz/item/CS_URS_2023_01/721241103"/>
    <hyperlink ref="F141" r:id="rId17" display="https://podminky.urs.cz/item/CS_URS_2023_01/721242805"/>
    <hyperlink ref="F143" r:id="rId18" display="https://podminky.urs.cz/item/CS_URS_2023_01/998721103"/>
    <hyperlink ref="F146" r:id="rId19" display="https://podminky.urs.cz/item/CS_URS_2023_01/78384652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84</v>
      </c>
    </row>
    <row r="4" hidden="1" s="1" customFormat="1" ht="24.96" customHeight="1">
      <c r="B4" s="20"/>
      <c r="D4" s="130" t="s">
        <v>91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Oprava čelní fasády - etapa 2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694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26. 2. 2023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26</v>
      </c>
      <c r="J20" s="136" t="s">
        <v>33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34</v>
      </c>
      <c r="F21" s="38"/>
      <c r="G21" s="38"/>
      <c r="H21" s="38"/>
      <c r="I21" s="132" t="s">
        <v>29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37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38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71.25" customHeight="1">
      <c r="A27" s="138"/>
      <c r="B27" s="139"/>
      <c r="C27" s="138"/>
      <c r="D27" s="138"/>
      <c r="E27" s="140" t="s">
        <v>39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40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42</v>
      </c>
      <c r="G32" s="38"/>
      <c r="H32" s="38"/>
      <c r="I32" s="145" t="s">
        <v>41</v>
      </c>
      <c r="J32" s="145" t="s">
        <v>43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44</v>
      </c>
      <c r="E33" s="132" t="s">
        <v>45</v>
      </c>
      <c r="F33" s="147">
        <f>ROUND((SUM(BE84:BE99)),  2)</f>
        <v>0</v>
      </c>
      <c r="G33" s="38"/>
      <c r="H33" s="38"/>
      <c r="I33" s="148">
        <v>0.20999999999999999</v>
      </c>
      <c r="J33" s="147">
        <f>ROUND(((SUM(BE84:BE99))*I33),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46</v>
      </c>
      <c r="F34" s="147">
        <f>ROUND((SUM(BF84:BF99)),  2)</f>
        <v>0</v>
      </c>
      <c r="G34" s="38"/>
      <c r="H34" s="38"/>
      <c r="I34" s="148">
        <v>0.14999999999999999</v>
      </c>
      <c r="J34" s="147">
        <f>ROUND(((SUM(BF84:BF99))*I34),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47</v>
      </c>
      <c r="F35" s="147">
        <f>ROUND((SUM(BG84:BG99)),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48</v>
      </c>
      <c r="F36" s="147">
        <f>ROUND((SUM(BH84:BH99)),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49</v>
      </c>
      <c r="F37" s="147">
        <f>ROUND((SUM(BI84:BI99)),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50</v>
      </c>
      <c r="E39" s="151"/>
      <c r="F39" s="151"/>
      <c r="G39" s="152" t="s">
        <v>51</v>
      </c>
      <c r="H39" s="153" t="s">
        <v>52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Oprava čelní fasády - etapa 2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V - VRN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Škroupova 209/13, Plzeň</v>
      </c>
      <c r="G52" s="40"/>
      <c r="H52" s="40"/>
      <c r="I52" s="32" t="s">
        <v>23</v>
      </c>
      <c r="J52" s="72" t="str">
        <f>IF(J12="","",J12)</f>
        <v>26. 2. 2023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 xml:space="preserve">Integrovaná střední škola živnostenská </v>
      </c>
      <c r="G54" s="40"/>
      <c r="H54" s="40"/>
      <c r="I54" s="32" t="s">
        <v>32</v>
      </c>
      <c r="J54" s="36" t="str">
        <f>E21</f>
        <v>Planteam, Na Výsluní 630, Líně - Sulkov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Ing. Potužáková Irena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95</v>
      </c>
      <c r="D57" s="162"/>
      <c r="E57" s="162"/>
      <c r="F57" s="162"/>
      <c r="G57" s="162"/>
      <c r="H57" s="162"/>
      <c r="I57" s="162"/>
      <c r="J57" s="163" t="s">
        <v>96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72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hidden="1" s="9" customFormat="1" ht="24.96" customHeight="1">
      <c r="A60" s="9"/>
      <c r="B60" s="165"/>
      <c r="C60" s="166"/>
      <c r="D60" s="167" t="s">
        <v>695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696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697</v>
      </c>
      <c r="E62" s="174"/>
      <c r="F62" s="174"/>
      <c r="G62" s="174"/>
      <c r="H62" s="174"/>
      <c r="I62" s="174"/>
      <c r="J62" s="175">
        <f>J89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698</v>
      </c>
      <c r="E63" s="174"/>
      <c r="F63" s="174"/>
      <c r="G63" s="174"/>
      <c r="H63" s="174"/>
      <c r="I63" s="174"/>
      <c r="J63" s="175">
        <f>J92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699</v>
      </c>
      <c r="E64" s="174"/>
      <c r="F64" s="174"/>
      <c r="G64" s="174"/>
      <c r="H64" s="174"/>
      <c r="I64" s="174"/>
      <c r="J64" s="175">
        <f>J97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110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Oprava čelní fasády - etapa 2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92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V - VRN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Škroupova 209/13, Plzeň</v>
      </c>
      <c r="G78" s="40"/>
      <c r="H78" s="40"/>
      <c r="I78" s="32" t="s">
        <v>23</v>
      </c>
      <c r="J78" s="72" t="str">
        <f>IF(J12="","",J12)</f>
        <v>26. 2. 2023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25</v>
      </c>
      <c r="D80" s="40"/>
      <c r="E80" s="40"/>
      <c r="F80" s="27" t="str">
        <f>E15</f>
        <v xml:space="preserve">Integrovaná střední škola živnostenská </v>
      </c>
      <c r="G80" s="40"/>
      <c r="H80" s="40"/>
      <c r="I80" s="32" t="s">
        <v>32</v>
      </c>
      <c r="J80" s="36" t="str">
        <f>E21</f>
        <v>Planteam, Na Výsluní 630, Líně - Sulkov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30</v>
      </c>
      <c r="D81" s="40"/>
      <c r="E81" s="40"/>
      <c r="F81" s="27" t="str">
        <f>IF(E18="","",E18)</f>
        <v>Vyplň údaj</v>
      </c>
      <c r="G81" s="40"/>
      <c r="H81" s="40"/>
      <c r="I81" s="32" t="s">
        <v>36</v>
      </c>
      <c r="J81" s="36" t="str">
        <f>E24</f>
        <v>Ing. Potužáková Irena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111</v>
      </c>
      <c r="D83" s="180" t="s">
        <v>59</v>
      </c>
      <c r="E83" s="180" t="s">
        <v>55</v>
      </c>
      <c r="F83" s="180" t="s">
        <v>56</v>
      </c>
      <c r="G83" s="180" t="s">
        <v>112</v>
      </c>
      <c r="H83" s="180" t="s">
        <v>113</v>
      </c>
      <c r="I83" s="180" t="s">
        <v>114</v>
      </c>
      <c r="J83" s="180" t="s">
        <v>96</v>
      </c>
      <c r="K83" s="181" t="s">
        <v>115</v>
      </c>
      <c r="L83" s="182"/>
      <c r="M83" s="92" t="s">
        <v>19</v>
      </c>
      <c r="N83" s="93" t="s">
        <v>44</v>
      </c>
      <c r="O83" s="93" t="s">
        <v>116</v>
      </c>
      <c r="P83" s="93" t="s">
        <v>117</v>
      </c>
      <c r="Q83" s="93" t="s">
        <v>118</v>
      </c>
      <c r="R83" s="93" t="s">
        <v>119</v>
      </c>
      <c r="S83" s="93" t="s">
        <v>120</v>
      </c>
      <c r="T83" s="94" t="s">
        <v>121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122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</v>
      </c>
      <c r="S84" s="96"/>
      <c r="T84" s="186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73</v>
      </c>
      <c r="AU84" s="17" t="s">
        <v>97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73</v>
      </c>
      <c r="E85" s="191" t="s">
        <v>89</v>
      </c>
      <c r="F85" s="191" t="s">
        <v>700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P86+P89+P92+P97</f>
        <v>0</v>
      </c>
      <c r="Q85" s="196"/>
      <c r="R85" s="197">
        <f>R86+R89+R92+R97</f>
        <v>0</v>
      </c>
      <c r="S85" s="196"/>
      <c r="T85" s="198">
        <f>T86+T89+T92+T97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157</v>
      </c>
      <c r="AT85" s="200" t="s">
        <v>73</v>
      </c>
      <c r="AU85" s="200" t="s">
        <v>74</v>
      </c>
      <c r="AY85" s="199" t="s">
        <v>125</v>
      </c>
      <c r="BK85" s="201">
        <f>BK86+BK89+BK92+BK97</f>
        <v>0</v>
      </c>
    </row>
    <row r="86" s="12" customFormat="1" ht="22.8" customHeight="1">
      <c r="A86" s="12"/>
      <c r="B86" s="188"/>
      <c r="C86" s="189"/>
      <c r="D86" s="190" t="s">
        <v>73</v>
      </c>
      <c r="E86" s="202" t="s">
        <v>701</v>
      </c>
      <c r="F86" s="202" t="s">
        <v>702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SUM(P87:P88)</f>
        <v>0</v>
      </c>
      <c r="Q86" s="196"/>
      <c r="R86" s="197">
        <f>SUM(R87:R88)</f>
        <v>0</v>
      </c>
      <c r="S86" s="196"/>
      <c r="T86" s="198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157</v>
      </c>
      <c r="AT86" s="200" t="s">
        <v>73</v>
      </c>
      <c r="AU86" s="200" t="s">
        <v>82</v>
      </c>
      <c r="AY86" s="199" t="s">
        <v>125</v>
      </c>
      <c r="BK86" s="201">
        <f>SUM(BK87:BK88)</f>
        <v>0</v>
      </c>
    </row>
    <row r="87" s="2" customFormat="1" ht="16.5" customHeight="1">
      <c r="A87" s="38"/>
      <c r="B87" s="39"/>
      <c r="C87" s="204" t="s">
        <v>82</v>
      </c>
      <c r="D87" s="204" t="s">
        <v>128</v>
      </c>
      <c r="E87" s="205" t="s">
        <v>703</v>
      </c>
      <c r="F87" s="206" t="s">
        <v>702</v>
      </c>
      <c r="G87" s="207" t="s">
        <v>704</v>
      </c>
      <c r="H87" s="208">
        <v>1</v>
      </c>
      <c r="I87" s="209"/>
      <c r="J87" s="210">
        <f>ROUND(I87*H87,2)</f>
        <v>0</v>
      </c>
      <c r="K87" s="206" t="s">
        <v>132</v>
      </c>
      <c r="L87" s="44"/>
      <c r="M87" s="211" t="s">
        <v>19</v>
      </c>
      <c r="N87" s="212" t="s">
        <v>45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133</v>
      </c>
      <c r="AT87" s="215" t="s">
        <v>128</v>
      </c>
      <c r="AU87" s="215" t="s">
        <v>84</v>
      </c>
      <c r="AY87" s="17" t="s">
        <v>125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82</v>
      </c>
      <c r="BK87" s="216">
        <f>ROUND(I87*H87,2)</f>
        <v>0</v>
      </c>
      <c r="BL87" s="17" t="s">
        <v>133</v>
      </c>
      <c r="BM87" s="215" t="s">
        <v>705</v>
      </c>
    </row>
    <row r="88" s="2" customFormat="1">
      <c r="A88" s="38"/>
      <c r="B88" s="39"/>
      <c r="C88" s="40"/>
      <c r="D88" s="217" t="s">
        <v>135</v>
      </c>
      <c r="E88" s="40"/>
      <c r="F88" s="218" t="s">
        <v>706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135</v>
      </c>
      <c r="AU88" s="17" t="s">
        <v>84</v>
      </c>
    </row>
    <row r="89" s="12" customFormat="1" ht="22.8" customHeight="1">
      <c r="A89" s="12"/>
      <c r="B89" s="188"/>
      <c r="C89" s="189"/>
      <c r="D89" s="190" t="s">
        <v>73</v>
      </c>
      <c r="E89" s="202" t="s">
        <v>707</v>
      </c>
      <c r="F89" s="202" t="s">
        <v>708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SUM(P90:P91)</f>
        <v>0</v>
      </c>
      <c r="Q89" s="196"/>
      <c r="R89" s="197">
        <f>SUM(R90:R91)</f>
        <v>0</v>
      </c>
      <c r="S89" s="196"/>
      <c r="T89" s="198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157</v>
      </c>
      <c r="AT89" s="200" t="s">
        <v>73</v>
      </c>
      <c r="AU89" s="200" t="s">
        <v>82</v>
      </c>
      <c r="AY89" s="199" t="s">
        <v>125</v>
      </c>
      <c r="BK89" s="201">
        <f>SUM(BK90:BK91)</f>
        <v>0</v>
      </c>
    </row>
    <row r="90" s="2" customFormat="1" ht="16.5" customHeight="1">
      <c r="A90" s="38"/>
      <c r="B90" s="39"/>
      <c r="C90" s="204" t="s">
        <v>84</v>
      </c>
      <c r="D90" s="204" t="s">
        <v>128</v>
      </c>
      <c r="E90" s="205" t="s">
        <v>709</v>
      </c>
      <c r="F90" s="206" t="s">
        <v>710</v>
      </c>
      <c r="G90" s="207" t="s">
        <v>704</v>
      </c>
      <c r="H90" s="208">
        <v>1</v>
      </c>
      <c r="I90" s="209"/>
      <c r="J90" s="210">
        <f>ROUND(I90*H90,2)</f>
        <v>0</v>
      </c>
      <c r="K90" s="206" t="s">
        <v>132</v>
      </c>
      <c r="L90" s="44"/>
      <c r="M90" s="211" t="s">
        <v>19</v>
      </c>
      <c r="N90" s="212" t="s">
        <v>45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133</v>
      </c>
      <c r="AT90" s="215" t="s">
        <v>128</v>
      </c>
      <c r="AU90" s="215" t="s">
        <v>84</v>
      </c>
      <c r="AY90" s="17" t="s">
        <v>125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82</v>
      </c>
      <c r="BK90" s="216">
        <f>ROUND(I90*H90,2)</f>
        <v>0</v>
      </c>
      <c r="BL90" s="17" t="s">
        <v>133</v>
      </c>
      <c r="BM90" s="215" t="s">
        <v>711</v>
      </c>
    </row>
    <row r="91" s="2" customFormat="1">
      <c r="A91" s="38"/>
      <c r="B91" s="39"/>
      <c r="C91" s="40"/>
      <c r="D91" s="217" t="s">
        <v>135</v>
      </c>
      <c r="E91" s="40"/>
      <c r="F91" s="218" t="s">
        <v>712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135</v>
      </c>
      <c r="AU91" s="17" t="s">
        <v>84</v>
      </c>
    </row>
    <row r="92" s="12" customFormat="1" ht="22.8" customHeight="1">
      <c r="A92" s="12"/>
      <c r="B92" s="188"/>
      <c r="C92" s="189"/>
      <c r="D92" s="190" t="s">
        <v>73</v>
      </c>
      <c r="E92" s="202" t="s">
        <v>713</v>
      </c>
      <c r="F92" s="202" t="s">
        <v>714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SUM(P93:P96)</f>
        <v>0</v>
      </c>
      <c r="Q92" s="196"/>
      <c r="R92" s="197">
        <f>SUM(R93:R96)</f>
        <v>0</v>
      </c>
      <c r="S92" s="196"/>
      <c r="T92" s="198">
        <f>SUM(T93:T96)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157</v>
      </c>
      <c r="AT92" s="200" t="s">
        <v>73</v>
      </c>
      <c r="AU92" s="200" t="s">
        <v>82</v>
      </c>
      <c r="AY92" s="199" t="s">
        <v>125</v>
      </c>
      <c r="BK92" s="201">
        <f>SUM(BK93:BK96)</f>
        <v>0</v>
      </c>
    </row>
    <row r="93" s="2" customFormat="1" ht="16.5" customHeight="1">
      <c r="A93" s="38"/>
      <c r="B93" s="39"/>
      <c r="C93" s="204" t="s">
        <v>126</v>
      </c>
      <c r="D93" s="204" t="s">
        <v>128</v>
      </c>
      <c r="E93" s="205" t="s">
        <v>715</v>
      </c>
      <c r="F93" s="206" t="s">
        <v>716</v>
      </c>
      <c r="G93" s="207" t="s">
        <v>704</v>
      </c>
      <c r="H93" s="208">
        <v>1</v>
      </c>
      <c r="I93" s="209"/>
      <c r="J93" s="210">
        <f>ROUND(I93*H93,2)</f>
        <v>0</v>
      </c>
      <c r="K93" s="206" t="s">
        <v>132</v>
      </c>
      <c r="L93" s="44"/>
      <c r="M93" s="211" t="s">
        <v>19</v>
      </c>
      <c r="N93" s="212" t="s">
        <v>45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133</v>
      </c>
      <c r="AT93" s="215" t="s">
        <v>128</v>
      </c>
      <c r="AU93" s="215" t="s">
        <v>84</v>
      </c>
      <c r="AY93" s="17" t="s">
        <v>125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82</v>
      </c>
      <c r="BK93" s="216">
        <f>ROUND(I93*H93,2)</f>
        <v>0</v>
      </c>
      <c r="BL93" s="17" t="s">
        <v>133</v>
      </c>
      <c r="BM93" s="215" t="s">
        <v>717</v>
      </c>
    </row>
    <row r="94" s="2" customFormat="1">
      <c r="A94" s="38"/>
      <c r="B94" s="39"/>
      <c r="C94" s="40"/>
      <c r="D94" s="217" t="s">
        <v>135</v>
      </c>
      <c r="E94" s="40"/>
      <c r="F94" s="218" t="s">
        <v>718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135</v>
      </c>
      <c r="AU94" s="17" t="s">
        <v>84</v>
      </c>
    </row>
    <row r="95" s="2" customFormat="1" ht="16.5" customHeight="1">
      <c r="A95" s="38"/>
      <c r="B95" s="39"/>
      <c r="C95" s="204" t="s">
        <v>133</v>
      </c>
      <c r="D95" s="204" t="s">
        <v>128</v>
      </c>
      <c r="E95" s="205" t="s">
        <v>719</v>
      </c>
      <c r="F95" s="206" t="s">
        <v>720</v>
      </c>
      <c r="G95" s="207" t="s">
        <v>704</v>
      </c>
      <c r="H95" s="208">
        <v>1</v>
      </c>
      <c r="I95" s="209"/>
      <c r="J95" s="210">
        <f>ROUND(I95*H95,2)</f>
        <v>0</v>
      </c>
      <c r="K95" s="206" t="s">
        <v>132</v>
      </c>
      <c r="L95" s="44"/>
      <c r="M95" s="211" t="s">
        <v>19</v>
      </c>
      <c r="N95" s="212" t="s">
        <v>45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133</v>
      </c>
      <c r="AT95" s="215" t="s">
        <v>128</v>
      </c>
      <c r="AU95" s="215" t="s">
        <v>84</v>
      </c>
      <c r="AY95" s="17" t="s">
        <v>125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82</v>
      </c>
      <c r="BK95" s="216">
        <f>ROUND(I95*H95,2)</f>
        <v>0</v>
      </c>
      <c r="BL95" s="17" t="s">
        <v>133</v>
      </c>
      <c r="BM95" s="215" t="s">
        <v>721</v>
      </c>
    </row>
    <row r="96" s="2" customFormat="1">
      <c r="A96" s="38"/>
      <c r="B96" s="39"/>
      <c r="C96" s="40"/>
      <c r="D96" s="217" t="s">
        <v>135</v>
      </c>
      <c r="E96" s="40"/>
      <c r="F96" s="218" t="s">
        <v>722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135</v>
      </c>
      <c r="AU96" s="17" t="s">
        <v>84</v>
      </c>
    </row>
    <row r="97" s="12" customFormat="1" ht="22.8" customHeight="1">
      <c r="A97" s="12"/>
      <c r="B97" s="188"/>
      <c r="C97" s="189"/>
      <c r="D97" s="190" t="s">
        <v>73</v>
      </c>
      <c r="E97" s="202" t="s">
        <v>723</v>
      </c>
      <c r="F97" s="202" t="s">
        <v>724</v>
      </c>
      <c r="G97" s="189"/>
      <c r="H97" s="189"/>
      <c r="I97" s="192"/>
      <c r="J97" s="203">
        <f>BK97</f>
        <v>0</v>
      </c>
      <c r="K97" s="189"/>
      <c r="L97" s="194"/>
      <c r="M97" s="195"/>
      <c r="N97" s="196"/>
      <c r="O97" s="196"/>
      <c r="P97" s="197">
        <f>SUM(P98:P99)</f>
        <v>0</v>
      </c>
      <c r="Q97" s="196"/>
      <c r="R97" s="197">
        <f>SUM(R98:R99)</f>
        <v>0</v>
      </c>
      <c r="S97" s="196"/>
      <c r="T97" s="198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9" t="s">
        <v>157</v>
      </c>
      <c r="AT97" s="200" t="s">
        <v>73</v>
      </c>
      <c r="AU97" s="200" t="s">
        <v>82</v>
      </c>
      <c r="AY97" s="199" t="s">
        <v>125</v>
      </c>
      <c r="BK97" s="201">
        <f>SUM(BK98:BK99)</f>
        <v>0</v>
      </c>
    </row>
    <row r="98" s="2" customFormat="1" ht="24.15" customHeight="1">
      <c r="A98" s="38"/>
      <c r="B98" s="39"/>
      <c r="C98" s="204" t="s">
        <v>157</v>
      </c>
      <c r="D98" s="204" t="s">
        <v>128</v>
      </c>
      <c r="E98" s="205" t="s">
        <v>725</v>
      </c>
      <c r="F98" s="206" t="s">
        <v>726</v>
      </c>
      <c r="G98" s="207" t="s">
        <v>131</v>
      </c>
      <c r="H98" s="208">
        <v>10</v>
      </c>
      <c r="I98" s="209"/>
      <c r="J98" s="210">
        <f>ROUND(I98*H98,2)</f>
        <v>0</v>
      </c>
      <c r="K98" s="206" t="s">
        <v>132</v>
      </c>
      <c r="L98" s="44"/>
      <c r="M98" s="211" t="s">
        <v>19</v>
      </c>
      <c r="N98" s="212" t="s">
        <v>45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133</v>
      </c>
      <c r="AT98" s="215" t="s">
        <v>128</v>
      </c>
      <c r="AU98" s="215" t="s">
        <v>84</v>
      </c>
      <c r="AY98" s="17" t="s">
        <v>125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82</v>
      </c>
      <c r="BK98" s="216">
        <f>ROUND(I98*H98,2)</f>
        <v>0</v>
      </c>
      <c r="BL98" s="17" t="s">
        <v>133</v>
      </c>
      <c r="BM98" s="215" t="s">
        <v>727</v>
      </c>
    </row>
    <row r="99" s="2" customFormat="1">
      <c r="A99" s="38"/>
      <c r="B99" s="39"/>
      <c r="C99" s="40"/>
      <c r="D99" s="217" t="s">
        <v>135</v>
      </c>
      <c r="E99" s="40"/>
      <c r="F99" s="218" t="s">
        <v>728</v>
      </c>
      <c r="G99" s="40"/>
      <c r="H99" s="40"/>
      <c r="I99" s="219"/>
      <c r="J99" s="40"/>
      <c r="K99" s="40"/>
      <c r="L99" s="44"/>
      <c r="M99" s="268"/>
      <c r="N99" s="269"/>
      <c r="O99" s="270"/>
      <c r="P99" s="270"/>
      <c r="Q99" s="270"/>
      <c r="R99" s="270"/>
      <c r="S99" s="270"/>
      <c r="T99" s="271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135</v>
      </c>
      <c r="AU99" s="17" t="s">
        <v>84</v>
      </c>
    </row>
    <row r="100" s="2" customFormat="1" ht="6.96" customHeight="1">
      <c r="A100" s="38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44"/>
      <c r="M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</sheetData>
  <sheetProtection sheet="1" autoFilter="0" formatColumns="0" formatRows="0" objects="1" scenarios="1" spinCount="100000" saltValue="IjPdLjXolIWMIyW55TwcaP1WVEFYCnWbUqOAntVd85jAxro3n/Xn9ey04SSyQdY6JNeYMS/ykGcpp2AHPA/yNQ==" hashValue="lLlJbiBNxsCMszzoNcp6oZRFayOD2Z+dnshWR+muRndIgDfChInlh0s1IFsHnvIkTVtZuv1HGBtMs59+taKIdw==" algorithmName="SHA-512" password="CC35"/>
  <autoFilter ref="C83:K9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3_01/030001000"/>
    <hyperlink ref="F91" r:id="rId2" display="https://podminky.urs.cz/item/CS_URS_2023_01/045002000"/>
    <hyperlink ref="F94" r:id="rId3" display="https://podminky.urs.cz/item/CS_URS_2023_01/052002000"/>
    <hyperlink ref="F96" r:id="rId4" display="https://podminky.urs.cz/item/CS_URS_2023_01/053002000"/>
    <hyperlink ref="F99" r:id="rId5" display="https://podminky.urs.cz/item/CS_URS_2023_01/0633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Frankova</dc:creator>
  <cp:lastModifiedBy>Frankova</cp:lastModifiedBy>
  <dcterms:created xsi:type="dcterms:W3CDTF">2023-02-28T12:53:44Z</dcterms:created>
  <dcterms:modified xsi:type="dcterms:W3CDTF">2023-02-28T12:53:52Z</dcterms:modified>
</cp:coreProperties>
</file>